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30" windowWidth="20715" windowHeight="9210" activeTab="8"/>
  </bookViews>
  <sheets>
    <sheet name="предприниматели" sheetId="4" r:id="rId1"/>
    <sheet name="редакция" sheetId="6" r:id="rId2"/>
    <sheet name="отходы" sheetId="7" r:id="rId3"/>
    <sheet name="жилье" sheetId="5" r:id="rId4"/>
    <sheet name="транспорт" sheetId="9" r:id="rId5"/>
    <sheet name="соцзащита" sheetId="10" r:id="rId6"/>
    <sheet name="образование" sheetId="8" r:id="rId7"/>
    <sheet name="ЖКХ" sheetId="13" r:id="rId8"/>
    <sheet name="культура" sheetId="14" r:id="rId9"/>
    <sheet name="Физкультура" sheetId="15" r:id="rId10"/>
    <sheet name="Молодежь" sheetId="16" r:id="rId11"/>
    <sheet name="выполнение функций" sheetId="11" r:id="rId12"/>
    <sheet name="Фин упр" sheetId="17" r:id="rId13"/>
    <sheet name="ГО и ЧС" sheetId="12" r:id="rId14"/>
    <sheet name="Лист1" sheetId="1" r:id="rId15"/>
    <sheet name="Лист2" sheetId="2" r:id="rId16"/>
    <sheet name="Лист3" sheetId="3" r:id="rId17"/>
  </sheets>
  <calcPr calcId="145621"/>
</workbook>
</file>

<file path=xl/calcChain.xml><?xml version="1.0" encoding="utf-8"?>
<calcChain xmlns="http://schemas.openxmlformats.org/spreadsheetml/2006/main">
  <c r="C34" i="14" l="1"/>
  <c r="C38" i="12"/>
  <c r="C35" i="13"/>
  <c r="C34" i="16" l="1"/>
  <c r="C34" i="15" l="1"/>
  <c r="C29" i="17"/>
  <c r="C30" i="11"/>
  <c r="C34" i="8"/>
  <c r="C36" i="10"/>
  <c r="C35" i="10"/>
  <c r="C5" i="10"/>
  <c r="C30" i="9" l="1"/>
  <c r="C35" i="5"/>
  <c r="C34" i="5"/>
  <c r="C30" i="17" l="1"/>
  <c r="C35" i="16" l="1"/>
  <c r="C35" i="15" l="1"/>
  <c r="C35" i="14"/>
  <c r="C36" i="13" l="1"/>
  <c r="C39" i="12"/>
  <c r="C35" i="8"/>
  <c r="C31" i="11" l="1"/>
  <c r="C25" i="10"/>
  <c r="C33" i="10"/>
  <c r="C29" i="10"/>
  <c r="C17" i="10"/>
  <c r="C31" i="9"/>
  <c r="C17" i="9"/>
  <c r="C13" i="9"/>
  <c r="C17" i="5"/>
  <c r="C13" i="5"/>
  <c r="C10" i="7"/>
  <c r="C5" i="6"/>
  <c r="C10" i="6"/>
  <c r="C5" i="5"/>
  <c r="C10" i="4" l="1"/>
</calcChain>
</file>

<file path=xl/sharedStrings.xml><?xml version="1.0" encoding="utf-8"?>
<sst xmlns="http://schemas.openxmlformats.org/spreadsheetml/2006/main" count="471" uniqueCount="115">
  <si>
    <t>Достижение целевых показателей муниципальной программы (с учетом уровня финансирования по муниципальной программе)</t>
  </si>
  <si>
    <t>Уровень финансирования по муниципальной программе &lt;*&gt;</t>
  </si>
  <si>
    <t>Количество присвоенных баллов по критерию
 "Достижение целевых показателей государственной программы (с учетом уровня финансирования по государственной программе)"</t>
  </si>
  <si>
    <t>Средний уровень достижения показателей результативности муниципальной программы с учетом весового критерия</t>
  </si>
  <si>
    <t xml:space="preserve"> Количество присвоенных баллов по критерию
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</si>
  <si>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Средний уровень достижения показателей результативности по 1-й подпрограмме государственной программы</t>
  </si>
  <si>
    <t>Подпрограмма "Развитие массовой физической культуры и спорта"</t>
  </si>
  <si>
    <t>Подпрограмма "Развитие системы подготовки спортивного резерва"</t>
  </si>
  <si>
    <t>Подпрограмма "Развитие внутреннего и въездного туризма в Красноярском крае"</t>
  </si>
  <si>
    <t>Подпрограмма "Обеспечение реализации государственной программы и прочие мероприятия"</t>
  </si>
  <si>
    <t>Уровень финансирования по 1-му отдельному мероприятию государственной программы &lt;*&gt;</t>
  </si>
  <si>
    <t>Результат оценки эффективности реализации 1-го отдельного мероприятия государственной программы с указанием количества присвоенных баллов</t>
  </si>
  <si>
    <t>--------------------------------</t>
  </si>
  <si>
    <t>&lt;*&gt; Уровень финансирования определяется как отношение фактического объема финансирования государственной программы к плановому объему финансирования государственной программы.</t>
  </si>
  <si>
    <t>№ п/п</t>
  </si>
  <si>
    <t>Результат оценки муниципальной программы " Развитие малого и среднего предпринимательства на территории города Бородино"</t>
  </si>
  <si>
    <t>Результат оценки эффективности реализации муниципальной программы с указанием количества присвоенных балов
(Итоговая оценка)</t>
  </si>
  <si>
    <r>
      <t xml:space="preserve"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 </t>
    </r>
    <r>
      <rPr>
        <b/>
        <sz val="12"/>
        <color rgb="FFFF0000"/>
        <rFont val="Times New Roman"/>
        <family val="1"/>
        <charset val="204"/>
      </rPr>
      <t>(шаг 3 А)</t>
    </r>
  </si>
  <si>
    <t xml:space="preserve">Уровень финансирования по 1-й подпрограмме муниципальной программы 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</si>
  <si>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</si>
  <si>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2-й подпрограмме муниципальной программы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</si>
  <si>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</si>
  <si>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3-й подпрограмме муниципальной программы</t>
  </si>
  <si>
    <t xml:space="preserve">Уровень финансирования по 3-й подпрограмме муниципальной программы </t>
  </si>
  <si>
    <t>Средний уровень достижения показателей результативности по 4-й подпрограмме муниципальной программы</t>
  </si>
  <si>
    <t xml:space="preserve">Уровень финансирования по 4-й подпрограмме муниципальной программы </t>
  </si>
  <si>
    <t>Результат оценки эффективности реализации 4-й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</si>
  <si>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5-й подпрограмме муниципальной программы</t>
  </si>
  <si>
    <t>Средний уровень достижения показателей результативности по 1-му отдельному мероприятию муниципальной программы</t>
  </si>
  <si>
    <t>Результат оценки муниципальной программы " Содействие развитию гражданского общества в городе Бородино"</t>
  </si>
  <si>
    <t>Результат оценки муниципальной программы " Обращение с отходами на территории  города Бородино"</t>
  </si>
  <si>
    <t>Результат оценки муниципальной программы " Создание условий для обеспесения доступным и комфортным жильем  города Бородино"</t>
  </si>
  <si>
    <t>Подпрограмма "Пересечение граждан из аварийного жилищного фонда в городе Бородино"</t>
  </si>
  <si>
    <t>Подпрограмма "Улучшение жилищных условий отдельных категорий граждан, проживающих на территории города Бородино"</t>
  </si>
  <si>
    <t xml:space="preserve">Уровень финансирования по 2-й подпрограмме муниципальной программы 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</si>
  <si>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</si>
  <si>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 xml:space="preserve">Уровень финансирования по 5-й подпрограмме муниципальной программы </t>
  </si>
  <si>
    <t>Результат оценки эффективности реализации 5-й подпрограммы муниципальной программы с указанием количества присвоенных баллов</t>
  </si>
  <si>
    <t>Результат оценки муниципальной программы "Развитие транспортной системы  города Бородино"</t>
  </si>
  <si>
    <t>Подпрограмма "Содержание муниципального дорожного фонда города Бородино"</t>
  </si>
  <si>
    <t>Подпрограмма "Развитие и модернизация автомобильных дорог местного значения муниципального образования город Бородино"</t>
  </si>
  <si>
    <t>Подпрограмма "Развитие транспортного комплекса города Бородино"</t>
  </si>
  <si>
    <t>Подпрограмма "Повышение безопасности дорожного движения в городе Бородино"</t>
  </si>
  <si>
    <t>Результат оценки муниципальной программы "Система социальной защиты населения  г. Бородино"</t>
  </si>
  <si>
    <t>Подпрограмма "Повышение качества жизни отдельных категорий граждан в т. ч.  инвалидов, степени их социальной защищенности"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</si>
  <si>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</si>
  <si>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 программы и прочие мероприятия"</t>
  </si>
  <si>
    <t>Средний уровень достижения показателей результативности по 6-й подпрограмме муниципальной программы</t>
  </si>
  <si>
    <t xml:space="preserve">Уровень финансирования по 6-й подпрограмме муниципальной программы </t>
  </si>
  <si>
    <t>Результат оценки эффективности реализации 6-й подпрограммы муниципальной программы с указанием количества присвоенных баллов</t>
  </si>
  <si>
    <t>Результат оценки муниципальной программы "Выполнение функций органов местного самоуправления"</t>
  </si>
  <si>
    <t>Результат оценки муниципальной программы "Развитие образования города Бородино"</t>
  </si>
  <si>
    <t>Подпрограмма "Развитие дошкольного, общего и дополнительного образования детей"</t>
  </si>
  <si>
    <t>Подпрограмма "Обеспечение реализации Муниципальной  программы и прочие мероприятия в области образования"</t>
  </si>
  <si>
    <t>Подпрограмма "Господдержка детей-сирот"</t>
  </si>
  <si>
    <t>Результат оценки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</si>
  <si>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"Реконструкция, модернизация (включая приобретение соответствующего оборудования) и ремонты объектов коммунальной инфраструктуры  муниципального образования город Бородино"</t>
  </si>
  <si>
    <t>Подпрограмма "Энергосбережение и повышение энергетической эффективности в городе Бородино"</t>
  </si>
  <si>
    <t>Подпрограмма "Обеспечение реализации муниципальной программы и прочие мероприятия"</t>
  </si>
  <si>
    <t>Результат оценки муниципальной программы "Развитие культуры"</t>
  </si>
  <si>
    <t>Подпрограмма "Сохранение культурного наследия"</t>
  </si>
  <si>
    <t>Подпрограмма "Поддержка искусства и народного творчества"</t>
  </si>
  <si>
    <t>Результат оценки муниципальной программы "Развитие физической культуры и спорта в городе Бородино"</t>
  </si>
  <si>
    <t>Результат оценки муниципальной программы "Молодежь Бородино XXI веке"</t>
  </si>
  <si>
    <t>Подпрограмма "Вовлечение молодежи Бородино в социальную практику"</t>
  </si>
  <si>
    <t>Подпрограмма "Патриотическое воспитание молодежи Бородино"</t>
  </si>
  <si>
    <t>Подпрограмма "Профилактика алкоголизма, наркомании и токсикомании"</t>
  </si>
  <si>
    <t>Результат оценки муниципальной программы "Защита от чрезвычайных ситуаций природного и техногенного характера и обеспечение безопасности населения города Бородино"</t>
  </si>
  <si>
    <t>Подпрограмма "Предупреждение, спасение, помощь населению города Бородино в чрезвычайных ситуациях"</t>
  </si>
  <si>
    <t>Подпрограмма "Профилактика терроризма и экстремизма на территории города Бородино"</t>
  </si>
  <si>
    <t>Результат оценки муниципальной программы "Управление муниципальными финансами"</t>
  </si>
  <si>
    <t>Подпрограмма "Управление муниципальным долгом города Бородино"</t>
  </si>
  <si>
    <t>Подпрограмма "Обеспечение реализации муниципальной программы и прочих мероприятий"</t>
  </si>
  <si>
    <t>Средний уровень достижения показателей результативности по 1-му мероприятию  муниципальной программы</t>
  </si>
  <si>
    <t>Подпрограмма "Благоустройство города Бородино"</t>
  </si>
  <si>
    <t>Подпрограмма "Организация проведения мероприятий по отлову, учету, содержанию безнадзорных домашних животных на территории города Бородино"</t>
  </si>
  <si>
    <t>Подпрограмма "Развитие архивного дела в городе Бородино"</t>
  </si>
  <si>
    <t>Подпрограмма "Использование информационно-коммуникационных технологий для обеспечения безопасности населения города Бородино"</t>
  </si>
  <si>
    <t>Уровень финансирования по 1-му отдельному мероприятию муниципальной программы &lt;*&gt;</t>
  </si>
  <si>
    <t>Результат оценки эффективности реализации 1-го отдельного мероприятия муниципальной программы с указанием количества присвоенных баллов</t>
  </si>
  <si>
    <t>3.1.</t>
  </si>
  <si>
    <t>3.2.</t>
  </si>
  <si>
    <t>3.3.</t>
  </si>
  <si>
    <t>3.4.</t>
  </si>
  <si>
    <t>3.5.</t>
  </si>
  <si>
    <t>3.6.</t>
  </si>
  <si>
    <t>Уровень финансирования по 2-му отдельному мероприятию муниципальной программы &lt;*&gt;</t>
  </si>
  <si>
    <t>Средний уровень достижения показателей результативности по 3-му отдельному мероприятию муниципальной программы</t>
  </si>
  <si>
    <t>Уровень финансирования по 3-му отдельному мероприятию муниципальной программы &lt;*&gt;</t>
  </si>
  <si>
    <t>Результат оценки эффективности реализации 3-го отдельного мероприятия муниципальной программы с указанием количества присвоенных баллов</t>
  </si>
  <si>
    <t>Результат оценки эффективности реализации 2-го отдельного мероприятия муниципальной программы с указанием количества присвоенных баллов</t>
  </si>
  <si>
    <r>
      <t xml:space="preserve"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 </t>
    </r>
    <r>
      <rPr>
        <b/>
        <sz val="12"/>
        <color theme="0" tint="-4.9989318521683403E-2"/>
        <rFont val="Times New Roman"/>
        <family val="1"/>
        <charset val="204"/>
      </rPr>
      <t>(шаг 2)</t>
    </r>
  </si>
  <si>
    <t>Количество присвоенных баллов по критерию
 "Достижение целевых показателей государственной программы (с учетом уровня финансирования по муниципальной программе)"</t>
  </si>
  <si>
    <r>
  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  </r>
    <r>
      <rPr>
        <b/>
        <sz val="12"/>
        <color theme="0"/>
        <rFont val="Times New Roman"/>
        <family val="1"/>
        <charset val="204"/>
      </rPr>
      <t xml:space="preserve"> (шаг 2)</t>
    </r>
  </si>
  <si>
    <r>
      <t>Количество присвоенных баллов по критерию
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  </r>
    <r>
      <rPr>
        <b/>
        <sz val="12"/>
        <color theme="0"/>
        <rFont val="Times New Roman"/>
        <family val="1"/>
        <charset val="204"/>
      </rPr>
      <t>(Шаг 3 Б)</t>
    </r>
  </si>
  <si>
    <r>
      <t xml:space="preserve"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 </t>
    </r>
    <r>
      <rPr>
        <b/>
        <sz val="12"/>
        <color theme="0"/>
        <rFont val="Times New Roman"/>
        <family val="1"/>
        <charset val="204"/>
      </rPr>
      <t>(шаг 2)</t>
    </r>
  </si>
  <si>
    <t>Подпрограмма " Обеспечение социальной поддержки граждан на оплату жилого помещения и коммунальных услуг"</t>
  </si>
  <si>
    <t>Подпрограмма "Социальная поддержка семей, имеющих детей"</t>
  </si>
  <si>
    <r>
      <t xml:space="preserve"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 </t>
    </r>
    <r>
      <rPr>
        <b/>
        <sz val="12"/>
        <color theme="0"/>
        <rFont val="Times New Roman"/>
        <family val="1"/>
        <charset val="204"/>
      </rPr>
      <t>(шаг 3 А)</t>
    </r>
  </si>
  <si>
    <r>
      <t xml:space="preserve">Средний уровень достижения целевых показателей муниципальной программы </t>
    </r>
    <r>
      <rPr>
        <b/>
        <sz val="12"/>
        <color theme="0"/>
        <rFont val="Times New Roman"/>
        <family val="1"/>
        <charset val="204"/>
      </rPr>
      <t>шаг 1)</t>
    </r>
  </si>
  <si>
    <r>
      <t xml:space="preserve">Средний уровень достижения целевых показателей муниципальной программы </t>
    </r>
    <r>
      <rPr>
        <b/>
        <sz val="12"/>
        <color theme="0"/>
        <rFont val="Times New Roman"/>
        <family val="1"/>
        <charset val="204"/>
      </rPr>
      <t>(шаг 1)</t>
    </r>
  </si>
  <si>
    <r>
      <t xml:space="preserve">Средний уровень достижения целевых показателей муниципальной программы  </t>
    </r>
    <r>
      <rPr>
        <b/>
        <sz val="12"/>
        <color theme="0"/>
        <rFont val="Times New Roman"/>
        <family val="1"/>
        <charset val="204"/>
      </rPr>
      <t>(шаг 1)</t>
    </r>
  </si>
  <si>
    <r>
      <t xml:space="preserve">Средний уровень достижения целевых показателей муниципальной программы </t>
    </r>
    <r>
      <rPr>
        <b/>
        <sz val="12"/>
        <color theme="0" tint="-4.9989318521683403E-2"/>
        <rFont val="Times New Roman"/>
        <family val="1"/>
        <charset val="204"/>
      </rPr>
      <t>(шаг 1)</t>
    </r>
  </si>
  <si>
    <r>
      <t xml:space="preserve">Средний уровень достижения целевых показателей муниципальной программы </t>
    </r>
    <r>
      <rPr>
        <b/>
        <sz val="12"/>
        <color theme="0"/>
        <rFont val="Times New Roman"/>
        <family val="1"/>
        <charset val="204"/>
      </rPr>
      <t>аг 1)</t>
    </r>
  </si>
  <si>
    <t>Средний уровень достижения показателей результативности по 2-му отдельному мероприятию муниципальной программы</t>
  </si>
  <si>
    <t>4.1.</t>
  </si>
  <si>
    <t>4.2.</t>
  </si>
  <si>
    <t>4.3.</t>
  </si>
  <si>
    <t>4.4.</t>
  </si>
  <si>
    <t>Результат оценки эффективности реализации 6-го отдельного мероприятия муниципальной программы с указанием количества присвоенных баллов</t>
  </si>
  <si>
    <t>Средний уровень достижения показателей результативности по 6-му отдельному мероприятию муниципальной программы</t>
  </si>
  <si>
    <t>Уровень финансирования по 6-му отдельному мероприятию муниципальной программы &lt;*&gt;</t>
  </si>
  <si>
    <t>Подпрограмма "Обеспечение безопасности гидротехнических сооружений, расположенных на территории города Бородино"</t>
  </si>
  <si>
    <r>
  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  </r>
    <r>
      <rPr>
        <b/>
        <sz val="12"/>
        <color theme="0"/>
        <rFont val="Times New Roman"/>
        <family val="1"/>
        <charset val="204"/>
      </rPr>
      <t xml:space="preserve"> (шаг 3 А)</t>
    </r>
  </si>
  <si>
    <r>
      <t xml:space="preserve">Средний уровень достижения целевых показателей муниципальной программы </t>
    </r>
    <r>
      <rPr>
        <b/>
        <sz val="12"/>
        <color theme="0"/>
        <rFont val="Times New Roman"/>
        <family val="1"/>
        <charset val="204"/>
      </rPr>
      <t xml:space="preserve"> (шаг 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</si>
</sst>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i/>
      <u/>
      <sz val="12"/>
      <color rgb="FF002060"/>
      <name val="Times New Roman"/>
      <family val="1"/>
      <charset val="204"/>
    </font>
    <font>
      <i/>
      <sz val="12"/>
      <color rgb="FF00206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0" tint="-4.9989318521683403E-2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rgb="FF00206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5" xfId="0" applyBorder="1"/>
    <xf numFmtId="0" fontId="0" fillId="0" borderId="3" xfId="0" applyBorder="1"/>
    <xf numFmtId="0" fontId="0" fillId="0" borderId="6" xfId="0" applyBorder="1" applyAlignment="1">
      <alignment wrapText="1"/>
    </xf>
    <xf numFmtId="0" fontId="1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7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0" fillId="0" borderId="9" xfId="0" applyBorder="1"/>
    <xf numFmtId="0" fontId="1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6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5" fillId="0" borderId="0" xfId="0" applyFont="1"/>
    <xf numFmtId="0" fontId="15" fillId="0" borderId="6" xfId="0" applyFont="1" applyBorder="1" applyAlignment="1">
      <alignment wrapText="1"/>
    </xf>
    <xf numFmtId="0" fontId="15" fillId="0" borderId="6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3" xfId="1" applyFont="1" applyBorder="1" applyAlignment="1">
      <alignment horizontal="justify" vertical="center" wrapText="1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0" fillId="0" borderId="10" xfId="0" applyBorder="1"/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"/>
  <sheetViews>
    <sheetView workbookViewId="0">
      <selection activeCell="B5" sqref="B5"/>
    </sheetView>
  </sheetViews>
  <sheetFormatPr defaultRowHeight="15" x14ac:dyDescent="0.25"/>
  <cols>
    <col min="1" max="1" width="4.140625" customWidth="1"/>
    <col min="2" max="2" width="64" customWidth="1"/>
    <col min="3" max="3" width="17.5703125" customWidth="1"/>
    <col min="5" max="5" width="3.140625" customWidth="1"/>
    <col min="6" max="9" width="9.140625" hidden="1" customWidth="1"/>
    <col min="11" max="12" width="9.140625" hidden="1" customWidth="1"/>
  </cols>
  <sheetData>
    <row r="1" spans="1:3" ht="51.75" customHeight="1" x14ac:dyDescent="0.25">
      <c r="A1" s="71" t="s">
        <v>15</v>
      </c>
      <c r="B1" s="71"/>
      <c r="C1" s="71"/>
    </row>
    <row r="2" spans="1:3" ht="15.75" thickBot="1" x14ac:dyDescent="0.3"/>
    <row r="3" spans="1:3" ht="39.75" customHeight="1" thickBot="1" x14ac:dyDescent="0.3">
      <c r="A3" s="19" t="s">
        <v>14</v>
      </c>
      <c r="B3" s="72" t="s">
        <v>0</v>
      </c>
      <c r="C3" s="73"/>
    </row>
    <row r="4" spans="1:3" ht="40.5" customHeight="1" thickBot="1" x14ac:dyDescent="0.3">
      <c r="A4" s="45">
        <v>1</v>
      </c>
      <c r="B4" s="1" t="s">
        <v>100</v>
      </c>
      <c r="C4" s="2">
        <v>1</v>
      </c>
    </row>
    <row r="5" spans="1:3" ht="27.75" customHeight="1" thickBot="1" x14ac:dyDescent="0.3">
      <c r="A5" s="17"/>
      <c r="B5" s="3" t="s">
        <v>1</v>
      </c>
      <c r="C5" s="2">
        <v>1</v>
      </c>
    </row>
    <row r="6" spans="1:3" ht="58.5" customHeight="1" thickBot="1" x14ac:dyDescent="0.3">
      <c r="A6" s="17"/>
      <c r="B6" s="4" t="s">
        <v>2</v>
      </c>
      <c r="C6" s="22">
        <v>9</v>
      </c>
    </row>
    <row r="7" spans="1:3" ht="55.5" customHeight="1" thickBot="1" x14ac:dyDescent="0.3">
      <c r="A7" s="45">
        <v>2</v>
      </c>
      <c r="B7" s="74" t="s">
        <v>93</v>
      </c>
      <c r="C7" s="75"/>
    </row>
    <row r="8" spans="1:3" ht="44.25" customHeight="1" thickBot="1" x14ac:dyDescent="0.3">
      <c r="A8" s="17"/>
      <c r="B8" s="5" t="s">
        <v>3</v>
      </c>
      <c r="C8" s="2">
        <v>1</v>
      </c>
    </row>
    <row r="9" spans="1:3" ht="79.5" thickBot="1" x14ac:dyDescent="0.3">
      <c r="A9" s="18"/>
      <c r="B9" s="5" t="s">
        <v>4</v>
      </c>
      <c r="C9" s="23">
        <v>10</v>
      </c>
    </row>
    <row r="10" spans="1:3" ht="60.75" customHeight="1" thickBot="1" x14ac:dyDescent="0.3">
      <c r="A10" s="51">
        <v>3</v>
      </c>
      <c r="B10" s="20" t="s">
        <v>16</v>
      </c>
      <c r="C10" s="21">
        <f>C6+C9</f>
        <v>19</v>
      </c>
    </row>
  </sheetData>
  <mergeCells count="3">
    <mergeCell ref="A1:C1"/>
    <mergeCell ref="B3:C3"/>
    <mergeCell ref="B7:C7"/>
  </mergeCells>
  <hyperlinks>
    <hyperlink ref="B5" location="Par256" display="Par25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9"/>
  <sheetViews>
    <sheetView workbookViewId="0">
      <selection activeCell="B7" sqref="B7:C7"/>
    </sheetView>
  </sheetViews>
  <sheetFormatPr defaultRowHeight="15" x14ac:dyDescent="0.25"/>
  <cols>
    <col min="1" max="1" width="3.85546875" customWidth="1"/>
    <col min="2" max="2" width="68.140625" customWidth="1"/>
    <col min="3" max="3" width="14.140625" customWidth="1"/>
    <col min="5" max="5" width="3.140625" customWidth="1"/>
    <col min="6" max="9" width="9.140625" hidden="1" customWidth="1"/>
    <col min="11" max="12" width="9.140625" hidden="1" customWidth="1"/>
  </cols>
  <sheetData>
    <row r="1" spans="1:3" ht="32.25" customHeight="1" x14ac:dyDescent="0.25">
      <c r="A1" s="71" t="s">
        <v>62</v>
      </c>
      <c r="B1" s="71"/>
      <c r="C1" s="71"/>
    </row>
    <row r="2" spans="1:3" ht="15.75" thickBot="1" x14ac:dyDescent="0.3"/>
    <row r="3" spans="1:3" ht="39.75" customHeight="1" thickBot="1" x14ac:dyDescent="0.3">
      <c r="A3" s="19" t="s">
        <v>14</v>
      </c>
      <c r="B3" s="72" t="s">
        <v>0</v>
      </c>
      <c r="C3" s="73"/>
    </row>
    <row r="4" spans="1:3" ht="40.5" customHeight="1" thickBot="1" x14ac:dyDescent="0.3">
      <c r="A4" s="45">
        <v>1</v>
      </c>
      <c r="B4" s="1" t="s">
        <v>101</v>
      </c>
      <c r="C4" s="31">
        <v>0.81799999999999995</v>
      </c>
    </row>
    <row r="5" spans="1:3" ht="27.75" customHeight="1" thickBot="1" x14ac:dyDescent="0.3">
      <c r="A5" s="17"/>
      <c r="B5" s="3" t="s">
        <v>1</v>
      </c>
      <c r="C5" s="32">
        <v>0.98099999999999998</v>
      </c>
    </row>
    <row r="6" spans="1:3" ht="58.5" customHeight="1" thickBot="1" x14ac:dyDescent="0.3">
      <c r="A6" s="17"/>
      <c r="B6" s="4" t="s">
        <v>2</v>
      </c>
      <c r="C6" s="34">
        <v>6</v>
      </c>
    </row>
    <row r="7" spans="1:3" ht="55.5" customHeight="1" thickBot="1" x14ac:dyDescent="0.3">
      <c r="A7" s="45">
        <v>2</v>
      </c>
      <c r="B7" s="74" t="s">
        <v>95</v>
      </c>
      <c r="C7" s="75"/>
    </row>
    <row r="8" spans="1:3" ht="44.25" customHeight="1" thickBot="1" x14ac:dyDescent="0.3">
      <c r="A8" s="17"/>
      <c r="B8" s="5" t="s">
        <v>3</v>
      </c>
      <c r="C8" s="67">
        <v>1.222</v>
      </c>
    </row>
    <row r="9" spans="1:3" ht="63.75" thickBot="1" x14ac:dyDescent="0.3">
      <c r="A9" s="17"/>
      <c r="B9" s="5" t="s">
        <v>4</v>
      </c>
      <c r="C9" s="23">
        <v>7</v>
      </c>
    </row>
    <row r="10" spans="1:3" ht="60.75" customHeight="1" thickBot="1" x14ac:dyDescent="0.3">
      <c r="A10" s="45">
        <v>3</v>
      </c>
      <c r="B10" s="74" t="s">
        <v>98</v>
      </c>
      <c r="C10" s="75"/>
    </row>
    <row r="11" spans="1:3" ht="31.5" x14ac:dyDescent="0.25">
      <c r="A11" s="17"/>
      <c r="B11" s="4" t="s">
        <v>5</v>
      </c>
      <c r="C11" s="76">
        <v>1.2829999999999999</v>
      </c>
    </row>
    <row r="12" spans="1:3" ht="15.75" thickBot="1" x14ac:dyDescent="0.3">
      <c r="A12" s="46" t="s">
        <v>80</v>
      </c>
      <c r="B12" s="3" t="s">
        <v>6</v>
      </c>
      <c r="C12" s="77"/>
    </row>
    <row r="13" spans="1:3" ht="32.25" thickBot="1" x14ac:dyDescent="0.3">
      <c r="A13" s="17"/>
      <c r="B13" s="5" t="s">
        <v>18</v>
      </c>
      <c r="C13" s="24">
        <v>0.78</v>
      </c>
    </row>
    <row r="14" spans="1:3" ht="57.75" customHeight="1" thickBot="1" x14ac:dyDescent="0.3">
      <c r="A14" s="17"/>
      <c r="B14" s="27" t="s">
        <v>19</v>
      </c>
      <c r="C14" s="39">
        <v>7</v>
      </c>
    </row>
    <row r="15" spans="1:3" ht="31.5" x14ac:dyDescent="0.25">
      <c r="A15" s="42"/>
      <c r="B15" s="4" t="s">
        <v>20</v>
      </c>
      <c r="C15" s="76">
        <v>1.2130000000000001</v>
      </c>
    </row>
    <row r="16" spans="1:3" ht="15.75" thickBot="1" x14ac:dyDescent="0.3">
      <c r="A16" s="46" t="s">
        <v>81</v>
      </c>
      <c r="B16" s="3" t="s">
        <v>7</v>
      </c>
      <c r="C16" s="77"/>
    </row>
    <row r="17" spans="1:3" ht="32.25" thickBot="1" x14ac:dyDescent="0.3">
      <c r="A17" s="17"/>
      <c r="B17" s="5" t="s">
        <v>18</v>
      </c>
      <c r="C17" s="24">
        <v>0.99990000000000001</v>
      </c>
    </row>
    <row r="18" spans="1:3" ht="48" thickBot="1" x14ac:dyDescent="0.3">
      <c r="A18" s="17"/>
      <c r="B18" s="5" t="s">
        <v>21</v>
      </c>
      <c r="C18" s="40">
        <v>6</v>
      </c>
    </row>
    <row r="19" spans="1:3" ht="31.5" x14ac:dyDescent="0.25">
      <c r="A19" s="42"/>
      <c r="B19" s="4" t="s">
        <v>22</v>
      </c>
      <c r="C19" s="76">
        <v>1</v>
      </c>
    </row>
    <row r="20" spans="1:3" ht="30.75" thickBot="1" x14ac:dyDescent="0.3">
      <c r="A20" s="46" t="s">
        <v>82</v>
      </c>
      <c r="B20" s="3" t="s">
        <v>58</v>
      </c>
      <c r="C20" s="77"/>
    </row>
    <row r="21" spans="1:3" ht="32.25" thickBot="1" x14ac:dyDescent="0.3">
      <c r="A21" s="17"/>
      <c r="B21" s="5" t="s">
        <v>23</v>
      </c>
      <c r="C21" s="2">
        <v>0.98699999999999999</v>
      </c>
    </row>
    <row r="22" spans="1:3" ht="45.75" customHeight="1" thickBot="1" x14ac:dyDescent="0.3">
      <c r="A22" s="17"/>
      <c r="B22" s="5" t="s">
        <v>19</v>
      </c>
      <c r="C22" s="40">
        <v>9</v>
      </c>
    </row>
    <row r="23" spans="1:3" ht="31.5" hidden="1" x14ac:dyDescent="0.25">
      <c r="B23" s="7" t="s">
        <v>24</v>
      </c>
      <c r="C23" s="78"/>
    </row>
    <row r="24" spans="1:3" ht="30.75" hidden="1" thickBot="1" x14ac:dyDescent="0.3">
      <c r="B24" s="3" t="s">
        <v>8</v>
      </c>
      <c r="C24" s="79"/>
    </row>
    <row r="25" spans="1:3" ht="32.25" hidden="1" thickBot="1" x14ac:dyDescent="0.3">
      <c r="B25" s="8" t="s">
        <v>25</v>
      </c>
      <c r="C25" s="9">
        <v>0.24199999999999999</v>
      </c>
    </row>
    <row r="26" spans="1:3" ht="48" hidden="1" thickBot="1" x14ac:dyDescent="0.3">
      <c r="B26" s="8" t="s">
        <v>26</v>
      </c>
      <c r="C26" s="10"/>
    </row>
    <row r="27" spans="1:3" ht="31.5" hidden="1" x14ac:dyDescent="0.25">
      <c r="B27" s="4" t="s">
        <v>27</v>
      </c>
      <c r="C27" s="76"/>
    </row>
    <row r="28" spans="1:3" ht="30.75" hidden="1" thickBot="1" x14ac:dyDescent="0.3">
      <c r="B28" s="3" t="s">
        <v>9</v>
      </c>
      <c r="C28" s="77"/>
    </row>
    <row r="29" spans="1:3" ht="32.25" hidden="1" thickBot="1" x14ac:dyDescent="0.3">
      <c r="B29" s="5" t="s">
        <v>18</v>
      </c>
      <c r="C29" s="2">
        <v>0.97399999999999998</v>
      </c>
    </row>
    <row r="30" spans="1:3" ht="48" hidden="1" thickBot="1" x14ac:dyDescent="0.3">
      <c r="B30" s="5" t="s">
        <v>19</v>
      </c>
      <c r="C30" s="2"/>
    </row>
    <row r="31" spans="1:3" ht="0.75" hidden="1" customHeight="1" thickBot="1" x14ac:dyDescent="0.3">
      <c r="B31" s="11" t="s">
        <v>28</v>
      </c>
      <c r="C31" s="12"/>
    </row>
    <row r="32" spans="1:3" ht="30.75" hidden="1" thickBot="1" x14ac:dyDescent="0.3">
      <c r="B32" s="3" t="s">
        <v>10</v>
      </c>
      <c r="C32" s="12"/>
    </row>
    <row r="33" spans="1:3" ht="57.75" hidden="1" customHeight="1" thickBot="1" x14ac:dyDescent="0.3">
      <c r="B33" s="15" t="s">
        <v>11</v>
      </c>
      <c r="C33" s="16"/>
    </row>
    <row r="34" spans="1:3" ht="121.5" customHeight="1" thickBot="1" x14ac:dyDescent="0.3">
      <c r="A34" s="45">
        <v>4</v>
      </c>
      <c r="B34" s="20" t="s">
        <v>94</v>
      </c>
      <c r="C34" s="65">
        <f>((7*1595229.74)+(6*21698557.36)+(9*376078.87))/23669865.97</f>
        <v>6.1150604888701876</v>
      </c>
    </row>
    <row r="35" spans="1:3" ht="48" thickBot="1" x14ac:dyDescent="0.3">
      <c r="A35" s="45">
        <v>5</v>
      </c>
      <c r="B35" s="20" t="s">
        <v>16</v>
      </c>
      <c r="C35" s="66">
        <f>C34+C6+C9</f>
        <v>19.115060488870188</v>
      </c>
    </row>
    <row r="36" spans="1:3" ht="15.75" x14ac:dyDescent="0.25">
      <c r="B36" s="13"/>
    </row>
    <row r="37" spans="1:3" ht="15.75" x14ac:dyDescent="0.25">
      <c r="B37" s="14" t="s">
        <v>12</v>
      </c>
    </row>
    <row r="38" spans="1:3" ht="63" x14ac:dyDescent="0.25">
      <c r="B38" s="14" t="s">
        <v>13</v>
      </c>
    </row>
    <row r="39" spans="1:3" ht="15.75" x14ac:dyDescent="0.25">
      <c r="B39" s="14"/>
    </row>
  </sheetData>
  <mergeCells count="9">
    <mergeCell ref="C19:C20"/>
    <mergeCell ref="C23:C24"/>
    <mergeCell ref="C27:C28"/>
    <mergeCell ref="A1:C1"/>
    <mergeCell ref="B3:C3"/>
    <mergeCell ref="B7:C7"/>
    <mergeCell ref="B10:C10"/>
    <mergeCell ref="C11:C12"/>
    <mergeCell ref="C15:C16"/>
  </mergeCells>
  <hyperlinks>
    <hyperlink ref="B5" location="Par256" display="Par256"/>
    <hyperlink ref="B12" location="Par4845" display="Par4845"/>
    <hyperlink ref="B16" location="Par5963" display="Par5963"/>
    <hyperlink ref="B20" location="Par6519" display="Par6519"/>
    <hyperlink ref="B24" location="Par7255" display="Par7255"/>
    <hyperlink ref="B28" location="Par7723" display="Par7723"/>
    <hyperlink ref="B32" location="Par256" display="Par256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9"/>
  <sheetViews>
    <sheetView workbookViewId="0">
      <selection activeCell="B6" sqref="B6"/>
    </sheetView>
  </sheetViews>
  <sheetFormatPr defaultRowHeight="15" x14ac:dyDescent="0.25"/>
  <cols>
    <col min="1" max="1" width="5" customWidth="1"/>
    <col min="2" max="2" width="68.140625" customWidth="1"/>
    <col min="3" max="3" width="13.85546875" customWidth="1"/>
    <col min="5" max="5" width="3.140625" customWidth="1"/>
    <col min="6" max="9" width="9.140625" hidden="1" customWidth="1"/>
    <col min="11" max="12" width="9.140625" hidden="1" customWidth="1"/>
  </cols>
  <sheetData>
    <row r="1" spans="1:3" ht="32.25" customHeight="1" x14ac:dyDescent="0.25">
      <c r="A1" s="71" t="s">
        <v>63</v>
      </c>
      <c r="B1" s="71"/>
      <c r="C1" s="71"/>
    </row>
    <row r="2" spans="1:3" ht="15.75" thickBot="1" x14ac:dyDescent="0.3"/>
    <row r="3" spans="1:3" ht="39.75" customHeight="1" thickBot="1" x14ac:dyDescent="0.3">
      <c r="A3" s="19" t="s">
        <v>14</v>
      </c>
      <c r="B3" s="72" t="s">
        <v>0</v>
      </c>
      <c r="C3" s="73"/>
    </row>
    <row r="4" spans="1:3" ht="40.5" customHeight="1" thickBot="1" x14ac:dyDescent="0.3">
      <c r="A4" s="45">
        <v>1</v>
      </c>
      <c r="B4" s="1" t="s">
        <v>101</v>
      </c>
      <c r="C4" s="31">
        <v>1.0409999999999999</v>
      </c>
    </row>
    <row r="5" spans="1:3" ht="27.75" customHeight="1" thickBot="1" x14ac:dyDescent="0.3">
      <c r="A5" s="17"/>
      <c r="B5" s="3" t="s">
        <v>1</v>
      </c>
      <c r="C5" s="35">
        <v>0.99980000000000002</v>
      </c>
    </row>
    <row r="6" spans="1:3" ht="58.5" customHeight="1" thickBot="1" x14ac:dyDescent="0.3">
      <c r="A6" s="17"/>
      <c r="B6" s="4" t="s">
        <v>2</v>
      </c>
      <c r="C6" s="34">
        <v>9</v>
      </c>
    </row>
    <row r="7" spans="1:3" ht="55.5" customHeight="1" thickBot="1" x14ac:dyDescent="0.3">
      <c r="A7" s="45">
        <v>2</v>
      </c>
      <c r="B7" s="74" t="s">
        <v>95</v>
      </c>
      <c r="C7" s="75"/>
    </row>
    <row r="8" spans="1:3" ht="44.25" customHeight="1" thickBot="1" x14ac:dyDescent="0.3">
      <c r="A8" s="17"/>
      <c r="B8" s="5" t="s">
        <v>3</v>
      </c>
      <c r="C8" s="2">
        <v>0.63500000000000001</v>
      </c>
    </row>
    <row r="9" spans="1:3" ht="63.75" thickBot="1" x14ac:dyDescent="0.3">
      <c r="A9" s="17"/>
      <c r="B9" s="5" t="s">
        <v>4</v>
      </c>
      <c r="C9" s="23">
        <v>3</v>
      </c>
    </row>
    <row r="10" spans="1:3" ht="60.75" customHeight="1" thickBot="1" x14ac:dyDescent="0.3">
      <c r="A10" s="45">
        <v>3</v>
      </c>
      <c r="B10" s="74" t="s">
        <v>98</v>
      </c>
      <c r="C10" s="75"/>
    </row>
    <row r="11" spans="1:3" ht="31.5" x14ac:dyDescent="0.25">
      <c r="A11" s="17"/>
      <c r="B11" s="4" t="s">
        <v>5</v>
      </c>
      <c r="C11" s="76">
        <v>0.92800000000000005</v>
      </c>
    </row>
    <row r="12" spans="1:3" ht="30.75" thickBot="1" x14ac:dyDescent="0.3">
      <c r="A12" s="46" t="s">
        <v>80</v>
      </c>
      <c r="B12" s="3" t="s">
        <v>64</v>
      </c>
      <c r="C12" s="77"/>
    </row>
    <row r="13" spans="1:3" ht="32.25" thickBot="1" x14ac:dyDescent="0.3">
      <c r="A13" s="17"/>
      <c r="B13" s="5" t="s">
        <v>18</v>
      </c>
      <c r="C13" s="24">
        <v>0.99980000000000002</v>
      </c>
    </row>
    <row r="14" spans="1:3" ht="57.75" customHeight="1" thickBot="1" x14ac:dyDescent="0.3">
      <c r="A14" s="17"/>
      <c r="B14" s="27" t="s">
        <v>19</v>
      </c>
      <c r="C14" s="39">
        <v>9</v>
      </c>
    </row>
    <row r="15" spans="1:3" ht="31.5" x14ac:dyDescent="0.25">
      <c r="A15" s="42"/>
      <c r="B15" s="4" t="s">
        <v>20</v>
      </c>
      <c r="C15" s="76">
        <v>0.71199999999999997</v>
      </c>
    </row>
    <row r="16" spans="1:3" ht="15.75" thickBot="1" x14ac:dyDescent="0.3">
      <c r="A16" s="46" t="s">
        <v>81</v>
      </c>
      <c r="B16" s="3" t="s">
        <v>65</v>
      </c>
      <c r="C16" s="77"/>
    </row>
    <row r="17" spans="1:3" ht="32.25" thickBot="1" x14ac:dyDescent="0.3">
      <c r="A17" s="17"/>
      <c r="B17" s="5" t="s">
        <v>18</v>
      </c>
      <c r="C17" s="24">
        <v>1</v>
      </c>
    </row>
    <row r="18" spans="1:3" ht="48" thickBot="1" x14ac:dyDescent="0.3">
      <c r="A18" s="17"/>
      <c r="B18" s="5" t="s">
        <v>21</v>
      </c>
      <c r="C18" s="40">
        <v>7</v>
      </c>
    </row>
    <row r="19" spans="1:3" ht="31.5" x14ac:dyDescent="0.25">
      <c r="A19" s="42"/>
      <c r="B19" s="4" t="s">
        <v>22</v>
      </c>
      <c r="C19" s="76">
        <v>1</v>
      </c>
    </row>
    <row r="20" spans="1:3" ht="30.75" thickBot="1" x14ac:dyDescent="0.3">
      <c r="A20" s="46" t="s">
        <v>82</v>
      </c>
      <c r="B20" s="3" t="s">
        <v>66</v>
      </c>
      <c r="C20" s="77"/>
    </row>
    <row r="21" spans="1:3" ht="32.25" thickBot="1" x14ac:dyDescent="0.3">
      <c r="A21" s="17"/>
      <c r="B21" s="5" t="s">
        <v>23</v>
      </c>
      <c r="C21" s="2">
        <v>1</v>
      </c>
    </row>
    <row r="22" spans="1:3" ht="47.25" customHeight="1" thickBot="1" x14ac:dyDescent="0.3">
      <c r="A22" s="17"/>
      <c r="B22" s="5" t="s">
        <v>19</v>
      </c>
      <c r="C22" s="40">
        <v>9</v>
      </c>
    </row>
    <row r="23" spans="1:3" ht="32.25" hidden="1" thickBot="1" x14ac:dyDescent="0.3">
      <c r="B23" s="7" t="s">
        <v>24</v>
      </c>
      <c r="C23" s="78"/>
    </row>
    <row r="24" spans="1:3" ht="30.75" hidden="1" thickBot="1" x14ac:dyDescent="0.3">
      <c r="B24" s="3" t="s">
        <v>8</v>
      </c>
      <c r="C24" s="79"/>
    </row>
    <row r="25" spans="1:3" ht="32.25" hidden="1" thickBot="1" x14ac:dyDescent="0.3">
      <c r="B25" s="8" t="s">
        <v>25</v>
      </c>
      <c r="C25" s="9">
        <v>0.24199999999999999</v>
      </c>
    </row>
    <row r="26" spans="1:3" ht="48" hidden="1" thickBot="1" x14ac:dyDescent="0.3">
      <c r="B26" s="8" t="s">
        <v>26</v>
      </c>
      <c r="C26" s="10"/>
    </row>
    <row r="27" spans="1:3" ht="32.25" hidden="1" thickBot="1" x14ac:dyDescent="0.3">
      <c r="B27" s="4" t="s">
        <v>27</v>
      </c>
      <c r="C27" s="76"/>
    </row>
    <row r="28" spans="1:3" ht="30.75" hidden="1" thickBot="1" x14ac:dyDescent="0.3">
      <c r="B28" s="3" t="s">
        <v>9</v>
      </c>
      <c r="C28" s="77"/>
    </row>
    <row r="29" spans="1:3" ht="32.25" hidden="1" thickBot="1" x14ac:dyDescent="0.3">
      <c r="B29" s="5" t="s">
        <v>18</v>
      </c>
      <c r="C29" s="2">
        <v>0.97399999999999998</v>
      </c>
    </row>
    <row r="30" spans="1:3" ht="48" hidden="1" thickBot="1" x14ac:dyDescent="0.3">
      <c r="B30" s="5" t="s">
        <v>19</v>
      </c>
      <c r="C30" s="2"/>
    </row>
    <row r="31" spans="1:3" ht="0.75" hidden="1" customHeight="1" thickBot="1" x14ac:dyDescent="0.3">
      <c r="B31" s="11" t="s">
        <v>28</v>
      </c>
      <c r="C31" s="12"/>
    </row>
    <row r="32" spans="1:3" ht="30.75" hidden="1" thickBot="1" x14ac:dyDescent="0.3">
      <c r="B32" s="3" t="s">
        <v>10</v>
      </c>
      <c r="C32" s="12"/>
    </row>
    <row r="33" spans="1:3" ht="57.75" hidden="1" customHeight="1" thickBot="1" x14ac:dyDescent="0.3">
      <c r="B33" s="15" t="s">
        <v>11</v>
      </c>
      <c r="C33" s="16"/>
    </row>
    <row r="34" spans="1:3" ht="121.5" customHeight="1" thickBot="1" x14ac:dyDescent="0.3">
      <c r="A34" s="45">
        <v>4</v>
      </c>
      <c r="B34" s="20" t="s">
        <v>94</v>
      </c>
      <c r="C34" s="65">
        <f>((C14*6800989.19)+(7*359000)+(9*50000))/7209989.19</f>
        <v>8.900415939458572</v>
      </c>
    </row>
    <row r="35" spans="1:3" ht="48" thickBot="1" x14ac:dyDescent="0.3">
      <c r="A35" s="45">
        <v>5</v>
      </c>
      <c r="B35" s="20" t="s">
        <v>16</v>
      </c>
      <c r="C35" s="66">
        <f>C34+C6+C9</f>
        <v>20.900415939458572</v>
      </c>
    </row>
    <row r="36" spans="1:3" ht="15.75" x14ac:dyDescent="0.25">
      <c r="B36" s="13"/>
    </row>
    <row r="37" spans="1:3" ht="15.75" x14ac:dyDescent="0.25">
      <c r="B37" s="14" t="s">
        <v>12</v>
      </c>
    </row>
    <row r="38" spans="1:3" ht="63" x14ac:dyDescent="0.25">
      <c r="B38" s="14" t="s">
        <v>13</v>
      </c>
    </row>
    <row r="39" spans="1:3" ht="15.75" x14ac:dyDescent="0.25">
      <c r="B39" s="14"/>
    </row>
  </sheetData>
  <mergeCells count="9">
    <mergeCell ref="C19:C20"/>
    <mergeCell ref="C23:C24"/>
    <mergeCell ref="C27:C28"/>
    <mergeCell ref="A1:C1"/>
    <mergeCell ref="B3:C3"/>
    <mergeCell ref="B7:C7"/>
    <mergeCell ref="B10:C10"/>
    <mergeCell ref="C11:C12"/>
    <mergeCell ref="C15:C16"/>
  </mergeCells>
  <hyperlinks>
    <hyperlink ref="B5" location="Par256" display="Par256"/>
    <hyperlink ref="B12" location="Par4845" display="Par4845"/>
    <hyperlink ref="B16" location="Par5963" display="Par5963"/>
    <hyperlink ref="B20" location="Par6519" display="Par6519"/>
    <hyperlink ref="B24" location="Par7255" display="Par7255"/>
    <hyperlink ref="B28" location="Par7723" display="Par7723"/>
    <hyperlink ref="B32" location="Par256" display="Par256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workbookViewId="0">
      <selection activeCell="C9" sqref="C9"/>
    </sheetView>
  </sheetViews>
  <sheetFormatPr defaultRowHeight="15" x14ac:dyDescent="0.25"/>
  <cols>
    <col min="1" max="1" width="5" customWidth="1"/>
    <col min="2" max="2" width="65.7109375" customWidth="1"/>
    <col min="3" max="3" width="14" customWidth="1"/>
    <col min="5" max="5" width="3.140625" customWidth="1"/>
    <col min="6" max="9" width="9.140625" hidden="1" customWidth="1"/>
    <col min="11" max="12" width="9.140625" hidden="1" customWidth="1"/>
  </cols>
  <sheetData>
    <row r="1" spans="1:3" ht="32.25" customHeight="1" x14ac:dyDescent="0.25">
      <c r="A1" s="71" t="s">
        <v>50</v>
      </c>
      <c r="B1" s="71"/>
      <c r="C1" s="71"/>
    </row>
    <row r="2" spans="1:3" ht="15.75" thickBot="1" x14ac:dyDescent="0.3"/>
    <row r="3" spans="1:3" ht="39.75" customHeight="1" thickBot="1" x14ac:dyDescent="0.3">
      <c r="A3" s="19" t="s">
        <v>14</v>
      </c>
      <c r="B3" s="72" t="s">
        <v>0</v>
      </c>
      <c r="C3" s="73"/>
    </row>
    <row r="4" spans="1:3" ht="40.5" customHeight="1" thickBot="1" x14ac:dyDescent="0.3">
      <c r="A4" s="45">
        <v>1</v>
      </c>
      <c r="B4" s="1" t="s">
        <v>101</v>
      </c>
      <c r="C4" s="2">
        <v>0.71</v>
      </c>
    </row>
    <row r="5" spans="1:3" ht="27.75" customHeight="1" thickBot="1" x14ac:dyDescent="0.3">
      <c r="A5" s="17"/>
      <c r="B5" s="3" t="s">
        <v>1</v>
      </c>
      <c r="C5" s="2">
        <v>0.98199999999999998</v>
      </c>
    </row>
    <row r="6" spans="1:3" ht="58.5" customHeight="1" thickBot="1" x14ac:dyDescent="0.3">
      <c r="A6" s="17"/>
      <c r="B6" s="4" t="s">
        <v>2</v>
      </c>
      <c r="C6" s="22">
        <v>6</v>
      </c>
    </row>
    <row r="7" spans="1:3" ht="55.5" customHeight="1" thickBot="1" x14ac:dyDescent="0.3">
      <c r="A7" s="45">
        <v>2</v>
      </c>
      <c r="B7" s="74" t="s">
        <v>93</v>
      </c>
      <c r="C7" s="75"/>
    </row>
    <row r="8" spans="1:3" ht="44.25" customHeight="1" thickBot="1" x14ac:dyDescent="0.3">
      <c r="A8" s="17"/>
      <c r="B8" s="5" t="s">
        <v>3</v>
      </c>
      <c r="C8" s="2">
        <v>0.77300000000000002</v>
      </c>
    </row>
    <row r="9" spans="1:3" ht="79.5" thickBot="1" x14ac:dyDescent="0.3">
      <c r="A9" s="17"/>
      <c r="B9" s="5" t="s">
        <v>4</v>
      </c>
      <c r="C9" s="23">
        <v>7</v>
      </c>
    </row>
    <row r="10" spans="1:3" ht="60.75" customHeight="1" thickBot="1" x14ac:dyDescent="0.3">
      <c r="A10" s="45">
        <v>3</v>
      </c>
      <c r="B10" s="74" t="s">
        <v>17</v>
      </c>
      <c r="C10" s="75"/>
    </row>
    <row r="11" spans="1:3" ht="31.5" x14ac:dyDescent="0.25">
      <c r="A11" s="17"/>
      <c r="B11" s="4" t="s">
        <v>5</v>
      </c>
      <c r="C11" s="76">
        <v>0.70599999999999996</v>
      </c>
    </row>
    <row r="12" spans="1:3" ht="15.75" thickBot="1" x14ac:dyDescent="0.3">
      <c r="A12" s="46" t="s">
        <v>80</v>
      </c>
      <c r="B12" s="3" t="s">
        <v>74</v>
      </c>
      <c r="C12" s="77"/>
    </row>
    <row r="13" spans="1:3" ht="32.25" thickBot="1" x14ac:dyDescent="0.3">
      <c r="A13" s="17"/>
      <c r="B13" s="5" t="s">
        <v>18</v>
      </c>
      <c r="C13" s="2">
        <v>1</v>
      </c>
    </row>
    <row r="14" spans="1:3" ht="57.75" customHeight="1" thickBot="1" x14ac:dyDescent="0.3">
      <c r="A14" s="17"/>
      <c r="B14" s="27" t="s">
        <v>19</v>
      </c>
      <c r="C14" s="39">
        <v>6</v>
      </c>
    </row>
    <row r="15" spans="1:3" ht="31.5" x14ac:dyDescent="0.25">
      <c r="A15" s="42"/>
      <c r="B15" s="4" t="s">
        <v>20</v>
      </c>
      <c r="C15" s="76">
        <v>1</v>
      </c>
    </row>
    <row r="16" spans="1:3" ht="45.75" thickBot="1" x14ac:dyDescent="0.3">
      <c r="A16" s="46" t="s">
        <v>81</v>
      </c>
      <c r="B16" s="3" t="s">
        <v>75</v>
      </c>
      <c r="C16" s="77"/>
    </row>
    <row r="17" spans="1:3" ht="32.25" thickBot="1" x14ac:dyDescent="0.3">
      <c r="A17" s="17"/>
      <c r="B17" s="5" t="s">
        <v>34</v>
      </c>
      <c r="C17" s="2">
        <v>1</v>
      </c>
    </row>
    <row r="18" spans="1:3" ht="47.25" customHeight="1" thickBot="1" x14ac:dyDescent="0.3">
      <c r="A18" s="17"/>
      <c r="B18" s="5" t="s">
        <v>21</v>
      </c>
      <c r="C18" s="40">
        <v>9</v>
      </c>
    </row>
    <row r="19" spans="1:3" ht="31.5" x14ac:dyDescent="0.25">
      <c r="A19" s="42"/>
      <c r="B19" s="4" t="s">
        <v>22</v>
      </c>
      <c r="C19" s="76">
        <v>0.90300000000000002</v>
      </c>
    </row>
    <row r="20" spans="1:3" ht="15.75" thickBot="1" x14ac:dyDescent="0.3">
      <c r="A20" s="46" t="s">
        <v>82</v>
      </c>
      <c r="B20" s="3" t="s">
        <v>76</v>
      </c>
      <c r="C20" s="77"/>
    </row>
    <row r="21" spans="1:3" ht="32.25" thickBot="1" x14ac:dyDescent="0.3">
      <c r="A21" s="42"/>
      <c r="B21" s="5" t="s">
        <v>23</v>
      </c>
      <c r="C21" s="2">
        <v>1</v>
      </c>
    </row>
    <row r="22" spans="1:3" ht="48" thickBot="1" x14ac:dyDescent="0.3">
      <c r="A22" s="17"/>
      <c r="B22" s="5" t="s">
        <v>35</v>
      </c>
      <c r="C22" s="40">
        <v>9</v>
      </c>
    </row>
    <row r="23" spans="1:3" ht="31.5" hidden="1" customHeight="1" x14ac:dyDescent="0.25">
      <c r="A23" s="17"/>
      <c r="B23" s="29" t="s">
        <v>24</v>
      </c>
      <c r="C23" s="80"/>
    </row>
    <row r="24" spans="1:3" ht="30.75" hidden="1" thickBot="1" x14ac:dyDescent="0.3">
      <c r="A24" s="17"/>
      <c r="B24" s="3" t="s">
        <v>42</v>
      </c>
      <c r="C24" s="81"/>
    </row>
    <row r="25" spans="1:3" ht="32.25" hidden="1" thickBot="1" x14ac:dyDescent="0.3">
      <c r="A25" s="17"/>
      <c r="B25" s="30" t="s">
        <v>25</v>
      </c>
      <c r="C25" s="31"/>
    </row>
    <row r="26" spans="1:3" ht="48" hidden="1" thickBot="1" x14ac:dyDescent="0.3">
      <c r="A26" s="17"/>
      <c r="B26" s="30" t="s">
        <v>26</v>
      </c>
      <c r="C26" s="31">
        <v>0</v>
      </c>
    </row>
    <row r="27" spans="1:3" ht="32.25" thickBot="1" x14ac:dyDescent="0.3">
      <c r="A27" s="47">
        <v>4</v>
      </c>
      <c r="B27" s="11" t="s">
        <v>28</v>
      </c>
      <c r="C27" s="12">
        <v>0</v>
      </c>
    </row>
    <row r="28" spans="1:3" ht="30.75" thickBot="1" x14ac:dyDescent="0.3">
      <c r="A28" s="17"/>
      <c r="B28" s="3" t="s">
        <v>10</v>
      </c>
      <c r="C28" s="12">
        <v>0</v>
      </c>
    </row>
    <row r="29" spans="1:3" ht="57.75" customHeight="1" thickBot="1" x14ac:dyDescent="0.3">
      <c r="A29" s="18"/>
      <c r="B29" s="15" t="s">
        <v>11</v>
      </c>
      <c r="C29" s="36">
        <v>0</v>
      </c>
    </row>
    <row r="30" spans="1:3" ht="121.5" customHeight="1" thickBot="1" x14ac:dyDescent="0.3">
      <c r="A30" s="45">
        <v>5</v>
      </c>
      <c r="B30" s="20" t="s">
        <v>94</v>
      </c>
      <c r="C30" s="65">
        <f>((6*10871243.11)+(9*340000)+(9*259652.27)+(0*0))/11470895.38</f>
        <v>6.1568279328165225</v>
      </c>
    </row>
    <row r="31" spans="1:3" ht="63.75" thickBot="1" x14ac:dyDescent="0.3">
      <c r="A31" s="45">
        <v>6</v>
      </c>
      <c r="B31" s="20" t="s">
        <v>16</v>
      </c>
      <c r="C31" s="66">
        <f>C30+C9+C6</f>
        <v>19.156827932816523</v>
      </c>
    </row>
    <row r="32" spans="1:3" ht="15.75" x14ac:dyDescent="0.25">
      <c r="B32" s="13"/>
    </row>
    <row r="33" spans="2:2" ht="15.75" x14ac:dyDescent="0.25">
      <c r="B33" s="14" t="s">
        <v>12</v>
      </c>
    </row>
    <row r="34" spans="2:2" ht="63" x14ac:dyDescent="0.25">
      <c r="B34" s="14" t="s">
        <v>13</v>
      </c>
    </row>
    <row r="35" spans="2:2" ht="15.75" x14ac:dyDescent="0.25">
      <c r="B35" s="14"/>
    </row>
  </sheetData>
  <mergeCells count="8">
    <mergeCell ref="C19:C20"/>
    <mergeCell ref="C23:C24"/>
    <mergeCell ref="A1:C1"/>
    <mergeCell ref="B3:C3"/>
    <mergeCell ref="B7:C7"/>
    <mergeCell ref="B10:C10"/>
    <mergeCell ref="C11:C12"/>
    <mergeCell ref="C15:C16"/>
  </mergeCells>
  <hyperlinks>
    <hyperlink ref="B5" location="Par256" display="Par256"/>
    <hyperlink ref="B12" location="Par4845" display="Par4845"/>
    <hyperlink ref="B16" location="Par5963" display="Par5963"/>
    <hyperlink ref="B20" location="Par6519" display="Par6519"/>
    <hyperlink ref="B24" location="Par7255" display="Par7255"/>
    <hyperlink ref="B28" location="Par256" display="Par256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4"/>
  <sheetViews>
    <sheetView topLeftCell="A25" workbookViewId="0">
      <selection activeCell="A29" sqref="A29:A30"/>
    </sheetView>
  </sheetViews>
  <sheetFormatPr defaultRowHeight="15" x14ac:dyDescent="0.25"/>
  <cols>
    <col min="1" max="1" width="5" customWidth="1"/>
    <col min="2" max="2" width="65.7109375" customWidth="1"/>
    <col min="3" max="3" width="14" customWidth="1"/>
    <col min="5" max="5" width="3.140625" customWidth="1"/>
    <col min="6" max="9" width="9.140625" hidden="1" customWidth="1"/>
    <col min="11" max="12" width="9.140625" hidden="1" customWidth="1"/>
  </cols>
  <sheetData>
    <row r="1" spans="1:3" ht="32.25" customHeight="1" x14ac:dyDescent="0.25">
      <c r="A1" s="83" t="s">
        <v>70</v>
      </c>
      <c r="B1" s="83"/>
      <c r="C1" s="83"/>
    </row>
    <row r="2" spans="1:3" ht="15.75" thickBot="1" x14ac:dyDescent="0.3"/>
    <row r="3" spans="1:3" ht="39.75" customHeight="1" thickBot="1" x14ac:dyDescent="0.3">
      <c r="A3" s="19" t="s">
        <v>14</v>
      </c>
      <c r="B3" s="72" t="s">
        <v>0</v>
      </c>
      <c r="C3" s="73"/>
    </row>
    <row r="4" spans="1:3" ht="40.5" customHeight="1" thickBot="1" x14ac:dyDescent="0.3">
      <c r="A4" s="45">
        <v>1</v>
      </c>
      <c r="B4" s="1" t="s">
        <v>101</v>
      </c>
      <c r="C4" s="2">
        <v>1.014</v>
      </c>
    </row>
    <row r="5" spans="1:3" ht="27.75" customHeight="1" thickBot="1" x14ac:dyDescent="0.3">
      <c r="A5" s="17"/>
      <c r="B5" s="3" t="s">
        <v>1</v>
      </c>
      <c r="C5" s="2">
        <v>0.996</v>
      </c>
    </row>
    <row r="6" spans="1:3" ht="58.5" customHeight="1" thickBot="1" x14ac:dyDescent="0.3">
      <c r="A6" s="17"/>
      <c r="B6" s="4" t="s">
        <v>2</v>
      </c>
      <c r="C6" s="22">
        <v>9</v>
      </c>
    </row>
    <row r="7" spans="1:3" ht="55.5" customHeight="1" thickBot="1" x14ac:dyDescent="0.3">
      <c r="A7" s="45">
        <v>2</v>
      </c>
      <c r="B7" s="74" t="s">
        <v>93</v>
      </c>
      <c r="C7" s="75"/>
    </row>
    <row r="8" spans="1:3" ht="44.25" customHeight="1" thickBot="1" x14ac:dyDescent="0.3">
      <c r="A8" s="17"/>
      <c r="B8" s="5" t="s">
        <v>3</v>
      </c>
      <c r="C8" s="2">
        <v>0.88800000000000001</v>
      </c>
    </row>
    <row r="9" spans="1:3" ht="79.5" thickBot="1" x14ac:dyDescent="0.3">
      <c r="A9" s="17"/>
      <c r="B9" s="5" t="s">
        <v>4</v>
      </c>
      <c r="C9" s="23">
        <v>7</v>
      </c>
    </row>
    <row r="10" spans="1:3" ht="60.75" customHeight="1" thickBot="1" x14ac:dyDescent="0.3">
      <c r="A10" s="45">
        <v>3</v>
      </c>
      <c r="B10" s="74" t="s">
        <v>17</v>
      </c>
      <c r="C10" s="75"/>
    </row>
    <row r="11" spans="1:3" ht="31.5" x14ac:dyDescent="0.25">
      <c r="A11" s="17"/>
      <c r="B11" s="4" t="s">
        <v>5</v>
      </c>
      <c r="C11" s="76">
        <v>0.877</v>
      </c>
    </row>
    <row r="12" spans="1:3" ht="30.75" thickBot="1" x14ac:dyDescent="0.3">
      <c r="A12" s="46" t="s">
        <v>80</v>
      </c>
      <c r="B12" s="3" t="s">
        <v>71</v>
      </c>
      <c r="C12" s="77"/>
    </row>
    <row r="13" spans="1:3" ht="32.25" thickBot="1" x14ac:dyDescent="0.3">
      <c r="A13" s="17"/>
      <c r="B13" s="5" t="s">
        <v>18</v>
      </c>
      <c r="C13" s="2">
        <v>0.99199999999999999</v>
      </c>
    </row>
    <row r="14" spans="1:3" ht="57.75" customHeight="1" thickBot="1" x14ac:dyDescent="0.3">
      <c r="A14" s="17"/>
      <c r="B14" s="27" t="s">
        <v>19</v>
      </c>
      <c r="C14" s="39">
        <v>6</v>
      </c>
    </row>
    <row r="15" spans="1:3" ht="31.5" x14ac:dyDescent="0.25">
      <c r="A15" s="42"/>
      <c r="B15" s="4" t="s">
        <v>20</v>
      </c>
      <c r="C15" s="76">
        <v>1.012</v>
      </c>
    </row>
    <row r="16" spans="1:3" ht="30.75" thickBot="1" x14ac:dyDescent="0.3">
      <c r="A16" s="46" t="s">
        <v>81</v>
      </c>
      <c r="B16" s="3" t="s">
        <v>72</v>
      </c>
      <c r="C16" s="77"/>
    </row>
    <row r="17" spans="1:3" ht="32.25" thickBot="1" x14ac:dyDescent="0.3">
      <c r="A17" s="17"/>
      <c r="B17" s="5" t="s">
        <v>34</v>
      </c>
      <c r="C17" s="2">
        <v>0.998</v>
      </c>
    </row>
    <row r="18" spans="1:3" ht="44.25" customHeight="1" thickBot="1" x14ac:dyDescent="0.3">
      <c r="A18" s="17"/>
      <c r="B18" s="5" t="s">
        <v>21</v>
      </c>
      <c r="C18" s="40">
        <v>9</v>
      </c>
    </row>
    <row r="19" spans="1:3" ht="0.75" customHeight="1" x14ac:dyDescent="0.25">
      <c r="B19" s="4" t="s">
        <v>73</v>
      </c>
      <c r="C19" s="76">
        <v>0</v>
      </c>
    </row>
    <row r="20" spans="1:3" ht="29.25" customHeight="1" thickBot="1" x14ac:dyDescent="0.3">
      <c r="B20" s="11" t="s">
        <v>28</v>
      </c>
      <c r="C20" s="77"/>
    </row>
    <row r="21" spans="1:3" ht="30.75" thickBot="1" x14ac:dyDescent="0.3">
      <c r="B21" s="3" t="s">
        <v>78</v>
      </c>
      <c r="C21" s="2">
        <v>0</v>
      </c>
    </row>
    <row r="22" spans="1:3" ht="45.75" customHeight="1" thickBot="1" x14ac:dyDescent="0.3">
      <c r="B22" s="52" t="s">
        <v>79</v>
      </c>
      <c r="C22" s="40">
        <v>0</v>
      </c>
    </row>
    <row r="23" spans="1:3" ht="31.5" customHeight="1" thickBot="1" x14ac:dyDescent="0.3">
      <c r="B23" s="11" t="s">
        <v>28</v>
      </c>
      <c r="C23" s="53">
        <v>0.755</v>
      </c>
    </row>
    <row r="24" spans="1:3" ht="30.75" thickBot="1" x14ac:dyDescent="0.3">
      <c r="B24" s="3" t="s">
        <v>86</v>
      </c>
      <c r="C24" s="37">
        <v>0</v>
      </c>
    </row>
    <row r="25" spans="1:3" ht="48" thickBot="1" x14ac:dyDescent="0.3">
      <c r="B25" s="52" t="s">
        <v>90</v>
      </c>
      <c r="C25" s="54">
        <v>0</v>
      </c>
    </row>
    <row r="26" spans="1:3" ht="32.25" thickBot="1" x14ac:dyDescent="0.3">
      <c r="B26" s="11" t="s">
        <v>87</v>
      </c>
      <c r="C26" s="12">
        <v>1.446</v>
      </c>
    </row>
    <row r="27" spans="1:3" ht="30.75" thickBot="1" x14ac:dyDescent="0.3">
      <c r="B27" s="3" t="s">
        <v>88</v>
      </c>
      <c r="C27" s="12">
        <v>0</v>
      </c>
    </row>
    <row r="28" spans="1:3" ht="57.75" customHeight="1" thickBot="1" x14ac:dyDescent="0.3">
      <c r="B28" s="15" t="s">
        <v>89</v>
      </c>
      <c r="C28" s="41">
        <v>0</v>
      </c>
    </row>
    <row r="29" spans="1:3" ht="121.5" customHeight="1" thickBot="1" x14ac:dyDescent="0.3">
      <c r="A29" s="45">
        <v>4</v>
      </c>
      <c r="B29" s="20" t="s">
        <v>94</v>
      </c>
      <c r="C29" s="65">
        <f>((6*1848530.45)+(9*4623826.1)+(0)+(0)+(0))/6472356.55</f>
        <v>8.1431882178987802</v>
      </c>
    </row>
    <row r="30" spans="1:3" ht="63.75" thickBot="1" x14ac:dyDescent="0.3">
      <c r="A30" s="45">
        <v>5</v>
      </c>
      <c r="B30" s="20" t="s">
        <v>16</v>
      </c>
      <c r="C30" s="64">
        <f>C29+C9+C6</f>
        <v>24.143188217898782</v>
      </c>
    </row>
    <row r="31" spans="1:3" ht="15.75" x14ac:dyDescent="0.25">
      <c r="B31" s="13"/>
    </row>
    <row r="32" spans="1:3" ht="15.75" x14ac:dyDescent="0.25">
      <c r="B32" s="14" t="s">
        <v>12</v>
      </c>
    </row>
    <row r="33" spans="2:2" ht="63" x14ac:dyDescent="0.25">
      <c r="B33" s="14" t="s">
        <v>13</v>
      </c>
    </row>
    <row r="34" spans="2:2" ht="15.75" x14ac:dyDescent="0.25">
      <c r="B34" s="14"/>
    </row>
  </sheetData>
  <mergeCells count="7">
    <mergeCell ref="C19:C20"/>
    <mergeCell ref="A1:C1"/>
    <mergeCell ref="B3:C3"/>
    <mergeCell ref="B7:C7"/>
    <mergeCell ref="B10:C10"/>
    <mergeCell ref="C11:C12"/>
    <mergeCell ref="C15:C16"/>
  </mergeCells>
  <hyperlinks>
    <hyperlink ref="B5" location="Par256" display="Par256"/>
    <hyperlink ref="B12" location="Par4845" display="Par4845"/>
    <hyperlink ref="B16" location="Par5963" display="Par5963"/>
    <hyperlink ref="B27" location="Par256" display="Par256"/>
    <hyperlink ref="B21" location="Par256" display="Par256"/>
    <hyperlink ref="B24" location="Par256" display="Par256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workbookViewId="0">
      <selection activeCell="B10" sqref="B10:C10"/>
    </sheetView>
  </sheetViews>
  <sheetFormatPr defaultRowHeight="15" x14ac:dyDescent="0.25"/>
  <cols>
    <col min="1" max="1" width="4.85546875" customWidth="1"/>
    <col min="2" max="2" width="68.140625" customWidth="1"/>
    <col min="3" max="3" width="13.5703125" customWidth="1"/>
    <col min="5" max="5" width="3.140625" customWidth="1"/>
    <col min="6" max="9" width="9.140625" hidden="1" customWidth="1"/>
    <col min="11" max="12" width="9.140625" hidden="1" customWidth="1"/>
  </cols>
  <sheetData>
    <row r="1" spans="1:3" ht="32.25" customHeight="1" x14ac:dyDescent="0.25">
      <c r="A1" s="71" t="s">
        <v>67</v>
      </c>
      <c r="B1" s="71"/>
      <c r="C1" s="71"/>
    </row>
    <row r="2" spans="1:3" ht="15.75" thickBot="1" x14ac:dyDescent="0.3"/>
    <row r="3" spans="1:3" ht="39.75" customHeight="1" thickBot="1" x14ac:dyDescent="0.3">
      <c r="A3" s="19" t="s">
        <v>14</v>
      </c>
      <c r="B3" s="72" t="s">
        <v>0</v>
      </c>
      <c r="C3" s="73"/>
    </row>
    <row r="4" spans="1:3" ht="40.5" customHeight="1" thickBot="1" x14ac:dyDescent="0.3">
      <c r="A4" s="45">
        <v>1</v>
      </c>
      <c r="B4" s="1" t="s">
        <v>101</v>
      </c>
      <c r="C4" s="31">
        <v>0</v>
      </c>
    </row>
    <row r="5" spans="1:3" ht="27.75" customHeight="1" thickBot="1" x14ac:dyDescent="0.3">
      <c r="A5" s="17"/>
      <c r="B5" s="3" t="s">
        <v>1</v>
      </c>
      <c r="C5" s="31">
        <v>0.95599999999999996</v>
      </c>
    </row>
    <row r="6" spans="1:3" ht="58.5" customHeight="1" thickBot="1" x14ac:dyDescent="0.3">
      <c r="A6" s="17"/>
      <c r="B6" s="4" t="s">
        <v>2</v>
      </c>
      <c r="C6" s="34">
        <v>0</v>
      </c>
    </row>
    <row r="7" spans="1:3" ht="55.5" customHeight="1" thickBot="1" x14ac:dyDescent="0.3">
      <c r="A7" s="45">
        <v>2</v>
      </c>
      <c r="B7" s="74" t="s">
        <v>93</v>
      </c>
      <c r="C7" s="75"/>
    </row>
    <row r="8" spans="1:3" ht="44.25" customHeight="1" thickBot="1" x14ac:dyDescent="0.3">
      <c r="A8" s="17"/>
      <c r="B8" s="5" t="s">
        <v>3</v>
      </c>
      <c r="C8" s="2">
        <v>0.749</v>
      </c>
    </row>
    <row r="9" spans="1:3" ht="63.75" thickBot="1" x14ac:dyDescent="0.3">
      <c r="A9" s="17"/>
      <c r="B9" s="5" t="s">
        <v>4</v>
      </c>
      <c r="C9" s="23">
        <v>7</v>
      </c>
    </row>
    <row r="10" spans="1:3" ht="60.75" customHeight="1" thickBot="1" x14ac:dyDescent="0.3">
      <c r="A10" s="45">
        <v>3</v>
      </c>
      <c r="B10" s="74" t="s">
        <v>98</v>
      </c>
      <c r="C10" s="75"/>
    </row>
    <row r="11" spans="1:3" ht="31.5" x14ac:dyDescent="0.25">
      <c r="A11" s="17"/>
      <c r="B11" s="4" t="s">
        <v>5</v>
      </c>
      <c r="C11" s="76">
        <v>0.622</v>
      </c>
    </row>
    <row r="12" spans="1:3" ht="30.75" thickBot="1" x14ac:dyDescent="0.3">
      <c r="A12" s="46" t="s">
        <v>80</v>
      </c>
      <c r="B12" s="3" t="s">
        <v>68</v>
      </c>
      <c r="C12" s="77"/>
    </row>
    <row r="13" spans="1:3" ht="32.25" thickBot="1" x14ac:dyDescent="0.3">
      <c r="A13" s="17"/>
      <c r="B13" s="5" t="s">
        <v>18</v>
      </c>
      <c r="C13" s="2">
        <v>1</v>
      </c>
    </row>
    <row r="14" spans="1:3" ht="57.75" customHeight="1" thickBot="1" x14ac:dyDescent="0.3">
      <c r="A14" s="17"/>
      <c r="B14" s="27" t="s">
        <v>19</v>
      </c>
      <c r="C14" s="28">
        <v>3</v>
      </c>
    </row>
    <row r="15" spans="1:3" ht="31.5" x14ac:dyDescent="0.25">
      <c r="A15" s="42"/>
      <c r="B15" s="4" t="s">
        <v>20</v>
      </c>
      <c r="C15" s="76">
        <v>0</v>
      </c>
    </row>
    <row r="16" spans="1:3" ht="30.75" thickBot="1" x14ac:dyDescent="0.3">
      <c r="A16" s="46" t="s">
        <v>81</v>
      </c>
      <c r="B16" s="3" t="s">
        <v>112</v>
      </c>
      <c r="C16" s="77"/>
    </row>
    <row r="17" spans="1:3" ht="32.25" thickBot="1" x14ac:dyDescent="0.3">
      <c r="A17" s="17"/>
      <c r="B17" s="5" t="s">
        <v>34</v>
      </c>
      <c r="C17" s="2">
        <v>1</v>
      </c>
    </row>
    <row r="18" spans="1:3" ht="48" thickBot="1" x14ac:dyDescent="0.3">
      <c r="A18" s="17"/>
      <c r="B18" s="5" t="s">
        <v>21</v>
      </c>
      <c r="C18" s="33">
        <v>0</v>
      </c>
    </row>
    <row r="19" spans="1:3" ht="31.5" x14ac:dyDescent="0.25">
      <c r="A19" s="42"/>
      <c r="B19" s="4" t="s">
        <v>22</v>
      </c>
      <c r="C19" s="76">
        <v>0.1</v>
      </c>
    </row>
    <row r="20" spans="1:3" ht="45.75" thickBot="1" x14ac:dyDescent="0.3">
      <c r="A20" s="46" t="s">
        <v>82</v>
      </c>
      <c r="B20" s="3" t="s">
        <v>77</v>
      </c>
      <c r="C20" s="77"/>
    </row>
    <row r="21" spans="1:3" ht="32.25" thickBot="1" x14ac:dyDescent="0.3">
      <c r="A21" s="17"/>
      <c r="B21" s="5" t="s">
        <v>23</v>
      </c>
      <c r="C21" s="2">
        <v>0.96599999999999997</v>
      </c>
    </row>
    <row r="22" spans="1:3" ht="48" thickBot="1" x14ac:dyDescent="0.3">
      <c r="A22" s="17"/>
      <c r="B22" s="5" t="s">
        <v>35</v>
      </c>
      <c r="C22" s="38">
        <v>0</v>
      </c>
    </row>
    <row r="23" spans="1:3" ht="31.5" x14ac:dyDescent="0.25">
      <c r="A23" s="42"/>
      <c r="B23" s="4" t="s">
        <v>24</v>
      </c>
      <c r="C23" s="76">
        <v>0.1</v>
      </c>
    </row>
    <row r="24" spans="1:3" ht="30.75" thickBot="1" x14ac:dyDescent="0.3">
      <c r="A24" s="46" t="s">
        <v>83</v>
      </c>
      <c r="B24" s="3" t="s">
        <v>69</v>
      </c>
      <c r="C24" s="77"/>
    </row>
    <row r="25" spans="1:3" ht="32.25" thickBot="1" x14ac:dyDescent="0.3">
      <c r="A25" s="42"/>
      <c r="B25" s="5" t="s">
        <v>25</v>
      </c>
      <c r="C25" s="2">
        <v>1</v>
      </c>
    </row>
    <row r="26" spans="1:3" ht="43.5" customHeight="1" thickBot="1" x14ac:dyDescent="0.3">
      <c r="A26" s="18"/>
      <c r="B26" s="5" t="s">
        <v>26</v>
      </c>
      <c r="C26" s="33">
        <v>0</v>
      </c>
    </row>
    <row r="27" spans="1:3" ht="31.5" hidden="1" x14ac:dyDescent="0.25">
      <c r="B27" s="7" t="s">
        <v>24</v>
      </c>
      <c r="C27" s="78"/>
    </row>
    <row r="28" spans="1:3" ht="30.75" hidden="1" thickBot="1" x14ac:dyDescent="0.3">
      <c r="B28" s="3" t="s">
        <v>8</v>
      </c>
      <c r="C28" s="79"/>
    </row>
    <row r="29" spans="1:3" ht="32.25" hidden="1" thickBot="1" x14ac:dyDescent="0.3">
      <c r="B29" s="8" t="s">
        <v>25</v>
      </c>
      <c r="C29" s="9">
        <v>0.24199999999999999</v>
      </c>
    </row>
    <row r="30" spans="1:3" ht="48" hidden="1" thickBot="1" x14ac:dyDescent="0.3">
      <c r="B30" s="8" t="s">
        <v>26</v>
      </c>
      <c r="C30" s="10"/>
    </row>
    <row r="31" spans="1:3" ht="31.5" hidden="1" x14ac:dyDescent="0.25">
      <c r="B31" s="4" t="s">
        <v>27</v>
      </c>
      <c r="C31" s="76"/>
    </row>
    <row r="32" spans="1:3" ht="30.75" hidden="1" thickBot="1" x14ac:dyDescent="0.3">
      <c r="B32" s="3" t="s">
        <v>9</v>
      </c>
      <c r="C32" s="77"/>
    </row>
    <row r="33" spans="1:3" ht="32.25" hidden="1" thickBot="1" x14ac:dyDescent="0.3">
      <c r="B33" s="5" t="s">
        <v>18</v>
      </c>
      <c r="C33" s="2">
        <v>0.97399999999999998</v>
      </c>
    </row>
    <row r="34" spans="1:3" ht="48" hidden="1" thickBot="1" x14ac:dyDescent="0.3">
      <c r="B34" s="5" t="s">
        <v>19</v>
      </c>
      <c r="C34" s="2"/>
    </row>
    <row r="35" spans="1:3" ht="0.75" hidden="1" customHeight="1" thickBot="1" x14ac:dyDescent="0.3">
      <c r="B35" s="11" t="s">
        <v>28</v>
      </c>
      <c r="C35" s="12"/>
    </row>
    <row r="36" spans="1:3" ht="30.75" hidden="1" thickBot="1" x14ac:dyDescent="0.3">
      <c r="B36" s="3" t="s">
        <v>10</v>
      </c>
      <c r="C36" s="12"/>
    </row>
    <row r="37" spans="1:3" ht="57.75" hidden="1" customHeight="1" thickBot="1" x14ac:dyDescent="0.3">
      <c r="B37" s="15" t="s">
        <v>11</v>
      </c>
      <c r="C37" s="16"/>
    </row>
    <row r="38" spans="1:3" ht="121.5" customHeight="1" thickBot="1" x14ac:dyDescent="0.3">
      <c r="A38" s="45">
        <v>4</v>
      </c>
      <c r="B38" s="20" t="s">
        <v>94</v>
      </c>
      <c r="C38" s="70">
        <f>((3*17000)+(0*0)+(0*1824507.04)+(0*8000))/1849507.04</f>
        <v>2.7574915313650278E-2</v>
      </c>
    </row>
    <row r="39" spans="1:3" ht="48" thickBot="1" x14ac:dyDescent="0.3">
      <c r="A39" s="45">
        <v>5</v>
      </c>
      <c r="B39" s="20" t="s">
        <v>16</v>
      </c>
      <c r="C39" s="64">
        <f>C38+C6+C9</f>
        <v>7.0275749153136502</v>
      </c>
    </row>
    <row r="40" spans="1:3" ht="15.75" x14ac:dyDescent="0.25">
      <c r="B40" s="13"/>
    </row>
    <row r="41" spans="1:3" ht="15.75" x14ac:dyDescent="0.25">
      <c r="B41" s="14" t="s">
        <v>12</v>
      </c>
    </row>
    <row r="42" spans="1:3" ht="63" x14ac:dyDescent="0.25">
      <c r="B42" s="14" t="s">
        <v>13</v>
      </c>
    </row>
    <row r="43" spans="1:3" ht="15.75" x14ac:dyDescent="0.25">
      <c r="B43" s="14"/>
    </row>
  </sheetData>
  <mergeCells count="10">
    <mergeCell ref="C23:C24"/>
    <mergeCell ref="C27:C28"/>
    <mergeCell ref="C31:C32"/>
    <mergeCell ref="A1:C1"/>
    <mergeCell ref="B3:C3"/>
    <mergeCell ref="B7:C7"/>
    <mergeCell ref="B10:C10"/>
    <mergeCell ref="C11:C12"/>
    <mergeCell ref="C15:C16"/>
    <mergeCell ref="C19:C20"/>
  </mergeCells>
  <hyperlinks>
    <hyperlink ref="B5" location="Par256" display="Par256"/>
    <hyperlink ref="B12" location="Par4845" display="Par4845"/>
    <hyperlink ref="B16" location="Par5963" display="Par5963"/>
    <hyperlink ref="B24" location="Par6519" display="Par6519"/>
    <hyperlink ref="B28" location="Par7255" display="Par7255"/>
    <hyperlink ref="B32" location="Par7723" display="Par7723"/>
    <hyperlink ref="B36" location="Par256" display="Par256"/>
    <hyperlink ref="B20" location="Par6519" display="Par6519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"/>
  <sheetViews>
    <sheetView topLeftCell="A2" workbookViewId="0">
      <selection activeCell="C10" sqref="C10"/>
    </sheetView>
  </sheetViews>
  <sheetFormatPr defaultRowHeight="15" x14ac:dyDescent="0.25"/>
  <cols>
    <col min="1" max="1" width="4.140625" customWidth="1"/>
    <col min="2" max="2" width="65.140625" customWidth="1"/>
    <col min="3" max="3" width="17.5703125" customWidth="1"/>
    <col min="5" max="5" width="3.140625" customWidth="1"/>
    <col min="6" max="9" width="9.140625" hidden="1" customWidth="1"/>
    <col min="11" max="12" width="9.140625" hidden="1" customWidth="1"/>
  </cols>
  <sheetData>
    <row r="1" spans="1:3" ht="51.75" customHeight="1" x14ac:dyDescent="0.25">
      <c r="A1" s="71" t="s">
        <v>29</v>
      </c>
      <c r="B1" s="71"/>
      <c r="C1" s="71"/>
    </row>
    <row r="2" spans="1:3" ht="15.75" thickBot="1" x14ac:dyDescent="0.3"/>
    <row r="3" spans="1:3" ht="39.75" customHeight="1" thickBot="1" x14ac:dyDescent="0.3">
      <c r="A3" s="19" t="s">
        <v>14</v>
      </c>
      <c r="B3" s="72" t="s">
        <v>0</v>
      </c>
      <c r="C3" s="73"/>
    </row>
    <row r="4" spans="1:3" ht="40.5" customHeight="1" thickBot="1" x14ac:dyDescent="0.3">
      <c r="A4" s="45">
        <v>1</v>
      </c>
      <c r="B4" s="1" t="s">
        <v>101</v>
      </c>
      <c r="C4" s="2">
        <v>1.024</v>
      </c>
    </row>
    <row r="5" spans="1:3" ht="27.75" customHeight="1" thickBot="1" x14ac:dyDescent="0.3">
      <c r="A5" s="44"/>
      <c r="B5" s="3" t="s">
        <v>1</v>
      </c>
      <c r="C5" s="24">
        <f>2442577.95/2453504.89</f>
        <v>0.99554639567072556</v>
      </c>
    </row>
    <row r="6" spans="1:3" ht="58.5" customHeight="1" thickBot="1" x14ac:dyDescent="0.3">
      <c r="A6" s="44"/>
      <c r="B6" s="4" t="s">
        <v>2</v>
      </c>
      <c r="C6" s="22">
        <v>9</v>
      </c>
    </row>
    <row r="7" spans="1:3" ht="55.5" customHeight="1" thickBot="1" x14ac:dyDescent="0.3">
      <c r="A7" s="45">
        <v>2</v>
      </c>
      <c r="B7" s="74" t="s">
        <v>93</v>
      </c>
      <c r="C7" s="75"/>
    </row>
    <row r="8" spans="1:3" ht="44.25" customHeight="1" thickBot="1" x14ac:dyDescent="0.3">
      <c r="A8" s="44"/>
      <c r="B8" s="5" t="s">
        <v>3</v>
      </c>
      <c r="C8" s="2">
        <v>0.83399999999999996</v>
      </c>
    </row>
    <row r="9" spans="1:3" ht="79.5" thickBot="1" x14ac:dyDescent="0.3">
      <c r="A9" s="43"/>
      <c r="B9" s="5" t="s">
        <v>4</v>
      </c>
      <c r="C9" s="6">
        <v>7</v>
      </c>
    </row>
    <row r="10" spans="1:3" ht="66" customHeight="1" thickBot="1" x14ac:dyDescent="0.3">
      <c r="A10" s="51">
        <v>3</v>
      </c>
      <c r="B10" s="20" t="s">
        <v>16</v>
      </c>
      <c r="C10" s="21">
        <f>C6+C9</f>
        <v>16</v>
      </c>
    </row>
  </sheetData>
  <mergeCells count="3">
    <mergeCell ref="A1:C1"/>
    <mergeCell ref="B3:C3"/>
    <mergeCell ref="B7:C7"/>
  </mergeCells>
  <hyperlinks>
    <hyperlink ref="B5" location="Par256" display="Par256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"/>
  <sheetViews>
    <sheetView workbookViewId="0">
      <selection activeCell="C5" sqref="C5"/>
    </sheetView>
  </sheetViews>
  <sheetFormatPr defaultRowHeight="15" x14ac:dyDescent="0.25"/>
  <cols>
    <col min="1" max="1" width="4.140625" customWidth="1"/>
    <col min="2" max="2" width="65" customWidth="1"/>
    <col min="3" max="3" width="17.5703125" customWidth="1"/>
    <col min="5" max="5" width="3.140625" customWidth="1"/>
    <col min="6" max="9" width="9.140625" hidden="1" customWidth="1"/>
    <col min="11" max="12" width="9.140625" hidden="1" customWidth="1"/>
  </cols>
  <sheetData>
    <row r="1" spans="1:3" ht="51.75" customHeight="1" x14ac:dyDescent="0.25">
      <c r="A1" s="71" t="s">
        <v>30</v>
      </c>
      <c r="B1" s="71"/>
      <c r="C1" s="71"/>
    </row>
    <row r="2" spans="1:3" ht="15.75" thickBot="1" x14ac:dyDescent="0.3">
      <c r="A2" s="55"/>
      <c r="B2" s="55"/>
      <c r="C2" s="55"/>
    </row>
    <row r="3" spans="1:3" ht="39.75" customHeight="1" thickBot="1" x14ac:dyDescent="0.3">
      <c r="A3" s="56" t="s">
        <v>14</v>
      </c>
      <c r="B3" s="72" t="s">
        <v>0</v>
      </c>
      <c r="C3" s="73"/>
    </row>
    <row r="4" spans="1:3" ht="40.5" customHeight="1" thickBot="1" x14ac:dyDescent="0.3">
      <c r="A4" s="57">
        <v>1</v>
      </c>
      <c r="B4" s="1" t="s">
        <v>102</v>
      </c>
      <c r="C4" s="2">
        <v>0</v>
      </c>
    </row>
    <row r="5" spans="1:3" ht="27.75" customHeight="1" thickBot="1" x14ac:dyDescent="0.3">
      <c r="A5" s="58"/>
      <c r="B5" s="59" t="s">
        <v>1</v>
      </c>
      <c r="C5" s="26">
        <v>1</v>
      </c>
    </row>
    <row r="6" spans="1:3" ht="58.5" customHeight="1" thickBot="1" x14ac:dyDescent="0.3">
      <c r="A6" s="58"/>
      <c r="B6" s="4" t="s">
        <v>92</v>
      </c>
      <c r="C6" s="22">
        <v>0</v>
      </c>
    </row>
    <row r="7" spans="1:3" ht="55.5" customHeight="1" thickBot="1" x14ac:dyDescent="0.3">
      <c r="A7" s="57">
        <v>2</v>
      </c>
      <c r="B7" s="74" t="s">
        <v>91</v>
      </c>
      <c r="C7" s="75"/>
    </row>
    <row r="8" spans="1:3" ht="44.25" customHeight="1" thickBot="1" x14ac:dyDescent="0.3">
      <c r="A8" s="58"/>
      <c r="B8" s="5" t="s">
        <v>3</v>
      </c>
      <c r="C8" s="2">
        <v>0.66700000000000004</v>
      </c>
    </row>
    <row r="9" spans="1:3" ht="79.5" thickBot="1" x14ac:dyDescent="0.3">
      <c r="A9" s="60"/>
      <c r="B9" s="5" t="s">
        <v>4</v>
      </c>
      <c r="C9" s="50">
        <v>3</v>
      </c>
    </row>
    <row r="10" spans="1:3" ht="63" customHeight="1" thickBot="1" x14ac:dyDescent="0.3">
      <c r="A10" s="61">
        <v>3</v>
      </c>
      <c r="B10" s="20" t="s">
        <v>16</v>
      </c>
      <c r="C10" s="21">
        <f>C6+C9</f>
        <v>3</v>
      </c>
    </row>
  </sheetData>
  <mergeCells count="3">
    <mergeCell ref="A1:C1"/>
    <mergeCell ref="B3:C3"/>
    <mergeCell ref="B7:C7"/>
  </mergeCells>
  <hyperlinks>
    <hyperlink ref="B5" location="Par256" display="Par256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9"/>
  <sheetViews>
    <sheetView topLeftCell="A3" workbookViewId="0">
      <selection activeCell="B5" sqref="B5"/>
    </sheetView>
  </sheetViews>
  <sheetFormatPr defaultRowHeight="15" x14ac:dyDescent="0.25"/>
  <cols>
    <col min="1" max="1" width="5.140625" customWidth="1"/>
    <col min="2" max="2" width="64.85546875" customWidth="1"/>
    <col min="3" max="3" width="14.42578125" customWidth="1"/>
    <col min="5" max="5" width="3.140625" customWidth="1"/>
    <col min="6" max="9" width="9.140625" hidden="1" customWidth="1"/>
    <col min="11" max="12" width="9.140625" hidden="1" customWidth="1"/>
  </cols>
  <sheetData>
    <row r="1" spans="1:3" ht="32.25" customHeight="1" x14ac:dyDescent="0.25">
      <c r="A1" s="71" t="s">
        <v>31</v>
      </c>
      <c r="B1" s="71"/>
      <c r="C1" s="71"/>
    </row>
    <row r="2" spans="1:3" ht="15.75" thickBot="1" x14ac:dyDescent="0.3"/>
    <row r="3" spans="1:3" ht="39.75" customHeight="1" thickBot="1" x14ac:dyDescent="0.3">
      <c r="A3" s="19" t="s">
        <v>14</v>
      </c>
      <c r="B3" s="72" t="s">
        <v>0</v>
      </c>
      <c r="C3" s="73"/>
    </row>
    <row r="4" spans="1:3" ht="40.5" customHeight="1" thickBot="1" x14ac:dyDescent="0.3">
      <c r="A4" s="45">
        <v>1</v>
      </c>
      <c r="B4" s="1" t="s">
        <v>101</v>
      </c>
      <c r="C4" s="2">
        <v>0.8</v>
      </c>
    </row>
    <row r="5" spans="1:3" ht="27.75" customHeight="1" thickBot="1" x14ac:dyDescent="0.3">
      <c r="A5" s="17"/>
      <c r="B5" s="3" t="s">
        <v>1</v>
      </c>
      <c r="C5" s="2">
        <f>39815146.62/39815146.62</f>
        <v>1</v>
      </c>
    </row>
    <row r="6" spans="1:3" ht="58.5" customHeight="1" thickBot="1" x14ac:dyDescent="0.3">
      <c r="A6" s="17"/>
      <c r="B6" s="4" t="s">
        <v>2</v>
      </c>
      <c r="C6" s="22">
        <v>6</v>
      </c>
    </row>
    <row r="7" spans="1:3" ht="55.5" customHeight="1" thickBot="1" x14ac:dyDescent="0.3">
      <c r="A7" s="45">
        <v>2</v>
      </c>
      <c r="B7" s="74" t="s">
        <v>93</v>
      </c>
      <c r="C7" s="75"/>
    </row>
    <row r="8" spans="1:3" ht="44.25" customHeight="1" thickBot="1" x14ac:dyDescent="0.3">
      <c r="A8" s="17"/>
      <c r="B8" s="5" t="s">
        <v>3</v>
      </c>
      <c r="C8" s="2">
        <v>0.9</v>
      </c>
    </row>
    <row r="9" spans="1:3" ht="79.5" thickBot="1" x14ac:dyDescent="0.3">
      <c r="A9" s="17"/>
      <c r="B9" s="5" t="s">
        <v>4</v>
      </c>
      <c r="C9" s="23">
        <v>10</v>
      </c>
    </row>
    <row r="10" spans="1:3" ht="60.75" customHeight="1" thickBot="1" x14ac:dyDescent="0.3">
      <c r="A10" s="45">
        <v>3</v>
      </c>
      <c r="B10" s="74" t="s">
        <v>17</v>
      </c>
      <c r="C10" s="75"/>
    </row>
    <row r="11" spans="1:3" ht="31.5" x14ac:dyDescent="0.25">
      <c r="A11" s="17"/>
      <c r="B11" s="4" t="s">
        <v>5</v>
      </c>
      <c r="C11" s="76">
        <v>1</v>
      </c>
    </row>
    <row r="12" spans="1:3" ht="30.75" thickBot="1" x14ac:dyDescent="0.3">
      <c r="A12" s="46" t="s">
        <v>80</v>
      </c>
      <c r="B12" s="3" t="s">
        <v>32</v>
      </c>
      <c r="C12" s="77"/>
    </row>
    <row r="13" spans="1:3" ht="32.25" thickBot="1" x14ac:dyDescent="0.3">
      <c r="A13" s="17"/>
      <c r="B13" s="5" t="s">
        <v>18</v>
      </c>
      <c r="C13" s="2">
        <f>39141226.62/39141226.62</f>
        <v>1</v>
      </c>
    </row>
    <row r="14" spans="1:3" ht="57.75" customHeight="1" thickBot="1" x14ac:dyDescent="0.3">
      <c r="A14" s="17"/>
      <c r="B14" s="27" t="s">
        <v>19</v>
      </c>
      <c r="C14" s="39">
        <v>9</v>
      </c>
    </row>
    <row r="15" spans="1:3" ht="31.5" x14ac:dyDescent="0.25">
      <c r="A15" s="42"/>
      <c r="B15" s="4" t="s">
        <v>20</v>
      </c>
      <c r="C15" s="76">
        <v>1</v>
      </c>
    </row>
    <row r="16" spans="1:3" ht="45.75" thickBot="1" x14ac:dyDescent="0.3">
      <c r="A16" s="43" t="s">
        <v>81</v>
      </c>
      <c r="B16" s="3" t="s">
        <v>33</v>
      </c>
      <c r="C16" s="77"/>
    </row>
    <row r="17" spans="1:3" ht="32.25" thickBot="1" x14ac:dyDescent="0.3">
      <c r="A17" s="17"/>
      <c r="B17" s="5" t="s">
        <v>34</v>
      </c>
      <c r="C17" s="2">
        <f>673920/673920</f>
        <v>1</v>
      </c>
    </row>
    <row r="18" spans="1:3" ht="47.25" customHeight="1" thickBot="1" x14ac:dyDescent="0.3">
      <c r="A18" s="17"/>
      <c r="B18" s="5" t="s">
        <v>21</v>
      </c>
      <c r="C18" s="40">
        <v>9</v>
      </c>
    </row>
    <row r="19" spans="1:3" ht="31.5" hidden="1" x14ac:dyDescent="0.25">
      <c r="A19" s="17"/>
      <c r="B19" s="4" t="s">
        <v>22</v>
      </c>
      <c r="C19" s="76"/>
    </row>
    <row r="20" spans="1:3" ht="30.75" hidden="1" thickBot="1" x14ac:dyDescent="0.3">
      <c r="A20" s="17"/>
      <c r="B20" s="3" t="s">
        <v>7</v>
      </c>
      <c r="C20" s="77"/>
    </row>
    <row r="21" spans="1:3" ht="32.25" hidden="1" thickBot="1" x14ac:dyDescent="0.3">
      <c r="A21" s="17"/>
      <c r="B21" s="5" t="s">
        <v>23</v>
      </c>
      <c r="C21" s="2"/>
    </row>
    <row r="22" spans="1:3" ht="48" hidden="1" thickBot="1" x14ac:dyDescent="0.3">
      <c r="A22" s="17"/>
      <c r="B22" s="5" t="s">
        <v>35</v>
      </c>
      <c r="C22" s="2"/>
    </row>
    <row r="23" spans="1:3" ht="0.75" hidden="1" customHeight="1" x14ac:dyDescent="0.25">
      <c r="A23" s="17"/>
      <c r="B23" s="7" t="s">
        <v>24</v>
      </c>
      <c r="C23" s="78"/>
    </row>
    <row r="24" spans="1:3" ht="30.75" hidden="1" thickBot="1" x14ac:dyDescent="0.3">
      <c r="A24" s="17"/>
      <c r="B24" s="3" t="s">
        <v>8</v>
      </c>
      <c r="C24" s="79"/>
    </row>
    <row r="25" spans="1:3" ht="32.25" hidden="1" thickBot="1" x14ac:dyDescent="0.3">
      <c r="A25" s="17"/>
      <c r="B25" s="8" t="s">
        <v>25</v>
      </c>
      <c r="C25" s="9"/>
    </row>
    <row r="26" spans="1:3" ht="48" hidden="1" thickBot="1" x14ac:dyDescent="0.3">
      <c r="A26" s="17"/>
      <c r="B26" s="8" t="s">
        <v>26</v>
      </c>
      <c r="C26" s="10"/>
    </row>
    <row r="27" spans="1:3" ht="31.5" hidden="1" x14ac:dyDescent="0.25">
      <c r="A27" s="17"/>
      <c r="B27" s="4" t="s">
        <v>27</v>
      </c>
      <c r="C27" s="76"/>
    </row>
    <row r="28" spans="1:3" ht="30.75" hidden="1" thickBot="1" x14ac:dyDescent="0.3">
      <c r="A28" s="17"/>
      <c r="B28" s="3" t="s">
        <v>9</v>
      </c>
      <c r="C28" s="77"/>
    </row>
    <row r="29" spans="1:3" ht="32.25" hidden="1" thickBot="1" x14ac:dyDescent="0.3">
      <c r="A29" s="17"/>
      <c r="B29" s="5" t="s">
        <v>36</v>
      </c>
      <c r="C29" s="2">
        <v>0.97399999999999998</v>
      </c>
    </row>
    <row r="30" spans="1:3" ht="48" hidden="1" thickBot="1" x14ac:dyDescent="0.3">
      <c r="A30" s="17"/>
      <c r="B30" s="5" t="s">
        <v>37</v>
      </c>
      <c r="C30" s="2"/>
    </row>
    <row r="31" spans="1:3" ht="48" thickBot="1" x14ac:dyDescent="0.3">
      <c r="A31" s="47">
        <v>4</v>
      </c>
      <c r="B31" s="11" t="s">
        <v>28</v>
      </c>
      <c r="C31" s="12">
        <v>0</v>
      </c>
    </row>
    <row r="32" spans="1:3" ht="30.75" thickBot="1" x14ac:dyDescent="0.3">
      <c r="A32" s="17"/>
      <c r="B32" s="3" t="s">
        <v>78</v>
      </c>
      <c r="C32" s="12">
        <v>0</v>
      </c>
    </row>
    <row r="33" spans="1:3" ht="57.75" customHeight="1" thickBot="1" x14ac:dyDescent="0.3">
      <c r="A33" s="18"/>
      <c r="B33" s="15" t="s">
        <v>79</v>
      </c>
      <c r="C33" s="41">
        <v>0</v>
      </c>
    </row>
    <row r="34" spans="1:3" ht="121.5" customHeight="1" thickBot="1" x14ac:dyDescent="0.3">
      <c r="A34" s="45">
        <v>5</v>
      </c>
      <c r="B34" s="20" t="s">
        <v>94</v>
      </c>
      <c r="C34" s="62">
        <f>((9*39141226.62)+(9*673920)+(0*0))/39815146.62</f>
        <v>9</v>
      </c>
    </row>
    <row r="35" spans="1:3" ht="67.5" customHeight="1" thickBot="1" x14ac:dyDescent="0.3">
      <c r="A35" s="43">
        <v>6</v>
      </c>
      <c r="B35" s="20" t="s">
        <v>16</v>
      </c>
      <c r="C35" s="22">
        <f>C34+C9+C6</f>
        <v>25</v>
      </c>
    </row>
    <row r="36" spans="1:3" ht="15.75" x14ac:dyDescent="0.25">
      <c r="B36" s="13"/>
    </row>
    <row r="37" spans="1:3" ht="15.75" x14ac:dyDescent="0.25">
      <c r="B37" s="14" t="s">
        <v>12</v>
      </c>
    </row>
    <row r="38" spans="1:3" ht="63" x14ac:dyDescent="0.25">
      <c r="B38" s="14" t="s">
        <v>13</v>
      </c>
    </row>
    <row r="39" spans="1:3" ht="15.75" x14ac:dyDescent="0.25">
      <c r="B39" s="14"/>
    </row>
  </sheetData>
  <mergeCells count="9">
    <mergeCell ref="A1:C1"/>
    <mergeCell ref="C15:C16"/>
    <mergeCell ref="C19:C20"/>
    <mergeCell ref="C23:C24"/>
    <mergeCell ref="C27:C28"/>
    <mergeCell ref="B3:C3"/>
    <mergeCell ref="B7:C7"/>
    <mergeCell ref="B10:C10"/>
    <mergeCell ref="C11:C12"/>
  </mergeCells>
  <hyperlinks>
    <hyperlink ref="B5" location="Par256" display="Par256"/>
    <hyperlink ref="B12" location="Par4845" display="Par4845"/>
    <hyperlink ref="B16" location="Par5963" display="Par5963"/>
    <hyperlink ref="B20" location="Par6519" display="Par6519"/>
    <hyperlink ref="B24" location="Par7255" display="Par7255"/>
    <hyperlink ref="B28" location="Par7723" display="Par7723"/>
    <hyperlink ref="B32" location="Par256" display="Par256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workbookViewId="0">
      <selection activeCell="B5" sqref="B5"/>
    </sheetView>
  </sheetViews>
  <sheetFormatPr defaultRowHeight="15" x14ac:dyDescent="0.25"/>
  <cols>
    <col min="1" max="1" width="5.42578125" customWidth="1"/>
    <col min="2" max="2" width="64.28515625" customWidth="1"/>
    <col min="3" max="3" width="15.28515625" customWidth="1"/>
    <col min="5" max="5" width="3.140625" customWidth="1"/>
    <col min="6" max="9" width="9.140625" hidden="1" customWidth="1"/>
    <col min="11" max="12" width="9.140625" hidden="1" customWidth="1"/>
  </cols>
  <sheetData>
    <row r="1" spans="1:3" ht="32.25" customHeight="1" x14ac:dyDescent="0.25">
      <c r="A1" s="82" t="s">
        <v>38</v>
      </c>
      <c r="B1" s="82"/>
      <c r="C1" s="82"/>
    </row>
    <row r="2" spans="1:3" ht="15.75" thickBot="1" x14ac:dyDescent="0.3">
      <c r="A2" s="63"/>
      <c r="B2" s="63"/>
      <c r="C2" s="63"/>
    </row>
    <row r="3" spans="1:3" ht="39.75" customHeight="1" thickBot="1" x14ac:dyDescent="0.3">
      <c r="A3" s="19" t="s">
        <v>14</v>
      </c>
      <c r="B3" s="72" t="s">
        <v>0</v>
      </c>
      <c r="C3" s="73"/>
    </row>
    <row r="4" spans="1:3" ht="40.5" customHeight="1" thickBot="1" x14ac:dyDescent="0.3">
      <c r="A4" s="45">
        <v>1</v>
      </c>
      <c r="B4" s="1" t="s">
        <v>100</v>
      </c>
      <c r="C4" s="2">
        <v>1</v>
      </c>
    </row>
    <row r="5" spans="1:3" ht="27.75" customHeight="1" thickBot="1" x14ac:dyDescent="0.3">
      <c r="A5" s="17"/>
      <c r="B5" s="3" t="s">
        <v>1</v>
      </c>
      <c r="C5" s="25">
        <v>0.99980000000000002</v>
      </c>
    </row>
    <row r="6" spans="1:3" ht="58.5" customHeight="1" thickBot="1" x14ac:dyDescent="0.3">
      <c r="A6" s="17"/>
      <c r="B6" s="4" t="s">
        <v>2</v>
      </c>
      <c r="C6" s="22">
        <v>9</v>
      </c>
    </row>
    <row r="7" spans="1:3" ht="55.5" customHeight="1" thickBot="1" x14ac:dyDescent="0.3">
      <c r="A7" s="45">
        <v>2</v>
      </c>
      <c r="B7" s="74" t="s">
        <v>95</v>
      </c>
      <c r="C7" s="75"/>
    </row>
    <row r="8" spans="1:3" ht="44.25" customHeight="1" thickBot="1" x14ac:dyDescent="0.3">
      <c r="A8" s="17"/>
      <c r="B8" s="5" t="s">
        <v>3</v>
      </c>
      <c r="C8" s="2">
        <v>0.95899999999999996</v>
      </c>
    </row>
    <row r="9" spans="1:3" ht="79.5" thickBot="1" x14ac:dyDescent="0.3">
      <c r="A9" s="17"/>
      <c r="B9" s="5" t="s">
        <v>4</v>
      </c>
      <c r="C9" s="23">
        <v>10</v>
      </c>
    </row>
    <row r="10" spans="1:3" ht="60.75" customHeight="1" thickBot="1" x14ac:dyDescent="0.3">
      <c r="A10" s="45">
        <v>3</v>
      </c>
      <c r="B10" s="74" t="s">
        <v>17</v>
      </c>
      <c r="C10" s="75"/>
    </row>
    <row r="11" spans="1:3" ht="31.5" x14ac:dyDescent="0.25">
      <c r="A11" s="17"/>
      <c r="B11" s="4" t="s">
        <v>5</v>
      </c>
      <c r="C11" s="76">
        <v>1.01</v>
      </c>
    </row>
    <row r="12" spans="1:3" ht="30.75" thickBot="1" x14ac:dyDescent="0.3">
      <c r="A12" s="46" t="s">
        <v>80</v>
      </c>
      <c r="B12" s="3" t="s">
        <v>39</v>
      </c>
      <c r="C12" s="77"/>
    </row>
    <row r="13" spans="1:3" ht="32.25" thickBot="1" x14ac:dyDescent="0.3">
      <c r="A13" s="49"/>
      <c r="B13" s="5" t="s">
        <v>18</v>
      </c>
      <c r="C13" s="2">
        <f>39141226.62/39141226.62</f>
        <v>1</v>
      </c>
    </row>
    <row r="14" spans="1:3" ht="57.75" customHeight="1" thickBot="1" x14ac:dyDescent="0.3">
      <c r="A14" s="49"/>
      <c r="B14" s="27" t="s">
        <v>19</v>
      </c>
      <c r="C14" s="39">
        <v>9</v>
      </c>
    </row>
    <row r="15" spans="1:3" ht="31.5" x14ac:dyDescent="0.25">
      <c r="A15" s="42"/>
      <c r="B15" s="4" t="s">
        <v>20</v>
      </c>
      <c r="C15" s="76">
        <v>0.91300000000000003</v>
      </c>
    </row>
    <row r="16" spans="1:3" ht="30.75" thickBot="1" x14ac:dyDescent="0.3">
      <c r="A16" s="46" t="s">
        <v>81</v>
      </c>
      <c r="B16" s="3" t="s">
        <v>40</v>
      </c>
      <c r="C16" s="77"/>
    </row>
    <row r="17" spans="1:3" ht="32.25" thickBot="1" x14ac:dyDescent="0.3">
      <c r="A17" s="49"/>
      <c r="B17" s="5" t="s">
        <v>34</v>
      </c>
      <c r="C17" s="2">
        <f>673920/673920</f>
        <v>1</v>
      </c>
    </row>
    <row r="18" spans="1:3" ht="47.25" customHeight="1" thickBot="1" x14ac:dyDescent="0.3">
      <c r="A18" s="49"/>
      <c r="B18" s="5" t="s">
        <v>21</v>
      </c>
      <c r="C18" s="40">
        <v>9</v>
      </c>
    </row>
    <row r="19" spans="1:3" ht="31.5" x14ac:dyDescent="0.25">
      <c r="A19" s="42"/>
      <c r="B19" s="4" t="s">
        <v>22</v>
      </c>
      <c r="C19" s="76">
        <v>0.91300000000000003</v>
      </c>
    </row>
    <row r="20" spans="1:3" ht="30.75" thickBot="1" x14ac:dyDescent="0.3">
      <c r="A20" s="46" t="s">
        <v>82</v>
      </c>
      <c r="B20" s="3" t="s">
        <v>41</v>
      </c>
      <c r="C20" s="77"/>
    </row>
    <row r="21" spans="1:3" ht="32.25" thickBot="1" x14ac:dyDescent="0.3">
      <c r="A21" s="49"/>
      <c r="B21" s="5" t="s">
        <v>23</v>
      </c>
      <c r="C21" s="2">
        <v>1</v>
      </c>
    </row>
    <row r="22" spans="1:3" ht="48" thickBot="1" x14ac:dyDescent="0.3">
      <c r="A22" s="49"/>
      <c r="B22" s="5" t="s">
        <v>35</v>
      </c>
      <c r="C22" s="40">
        <v>9</v>
      </c>
    </row>
    <row r="23" spans="1:3" ht="31.5" customHeight="1" x14ac:dyDescent="0.25">
      <c r="A23" s="42"/>
      <c r="B23" s="29" t="s">
        <v>24</v>
      </c>
      <c r="C23" s="80">
        <v>1</v>
      </c>
    </row>
    <row r="24" spans="1:3" ht="30.75" thickBot="1" x14ac:dyDescent="0.3">
      <c r="A24" s="46" t="s">
        <v>83</v>
      </c>
      <c r="B24" s="3" t="s">
        <v>42</v>
      </c>
      <c r="C24" s="81"/>
    </row>
    <row r="25" spans="1:3" ht="32.25" thickBot="1" x14ac:dyDescent="0.3">
      <c r="A25" s="49"/>
      <c r="B25" s="30" t="s">
        <v>25</v>
      </c>
      <c r="C25" s="31">
        <v>1</v>
      </c>
    </row>
    <row r="26" spans="1:3" ht="48" thickBot="1" x14ac:dyDescent="0.3">
      <c r="A26" s="49"/>
      <c r="B26" s="30" t="s">
        <v>26</v>
      </c>
      <c r="C26" s="48">
        <v>9</v>
      </c>
    </row>
    <row r="27" spans="1:3" ht="48" hidden="1" thickBot="1" x14ac:dyDescent="0.3">
      <c r="A27" s="49"/>
      <c r="B27" s="11" t="s">
        <v>28</v>
      </c>
      <c r="C27" s="12"/>
    </row>
    <row r="28" spans="1:3" ht="30.75" hidden="1" thickBot="1" x14ac:dyDescent="0.3">
      <c r="A28" s="49"/>
      <c r="B28" s="3" t="s">
        <v>10</v>
      </c>
      <c r="C28" s="12"/>
    </row>
    <row r="29" spans="1:3" ht="57.75" hidden="1" customHeight="1" thickBot="1" x14ac:dyDescent="0.3">
      <c r="A29" s="49"/>
      <c r="B29" s="15" t="s">
        <v>11</v>
      </c>
      <c r="C29" s="16"/>
    </row>
    <row r="30" spans="1:3" ht="121.5" customHeight="1" thickBot="1" x14ac:dyDescent="0.3">
      <c r="A30" s="45">
        <v>4</v>
      </c>
      <c r="B30" s="20" t="s">
        <v>94</v>
      </c>
      <c r="C30" s="62">
        <f>((9*4296344.36)+(9*3423595)+(9*265160)+(9*10948188.4))/18933287.76</f>
        <v>9.0000000000000018</v>
      </c>
    </row>
    <row r="31" spans="1:3" ht="60" customHeight="1" thickBot="1" x14ac:dyDescent="0.3">
      <c r="A31" s="45">
        <v>5</v>
      </c>
      <c r="B31" s="20" t="s">
        <v>16</v>
      </c>
      <c r="C31" s="22">
        <f>C30+C9+C6</f>
        <v>28</v>
      </c>
    </row>
    <row r="32" spans="1:3" ht="15.75" x14ac:dyDescent="0.25">
      <c r="B32" s="13"/>
    </row>
    <row r="33" spans="2:2" ht="15.75" x14ac:dyDescent="0.25">
      <c r="B33" s="14" t="s">
        <v>12</v>
      </c>
    </row>
    <row r="34" spans="2:2" ht="63" x14ac:dyDescent="0.25">
      <c r="B34" s="14" t="s">
        <v>13</v>
      </c>
    </row>
    <row r="35" spans="2:2" ht="15.75" x14ac:dyDescent="0.25">
      <c r="B35" s="14"/>
    </row>
  </sheetData>
  <mergeCells count="8">
    <mergeCell ref="C19:C20"/>
    <mergeCell ref="C23:C24"/>
    <mergeCell ref="A1:C1"/>
    <mergeCell ref="B3:C3"/>
    <mergeCell ref="B7:C7"/>
    <mergeCell ref="B10:C10"/>
    <mergeCell ref="C11:C12"/>
    <mergeCell ref="C15:C16"/>
  </mergeCells>
  <hyperlinks>
    <hyperlink ref="B5" location="Par256" display="Par256"/>
    <hyperlink ref="B12" location="Par4845" display="Par4845"/>
    <hyperlink ref="B16" location="Par5963" display="Par5963"/>
    <hyperlink ref="B20" location="Par6519" display="Par6519"/>
    <hyperlink ref="B24" location="Par7255" display="Par7255"/>
    <hyperlink ref="B28" location="Par256" display="Par256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0"/>
  <sheetViews>
    <sheetView zoomScale="80" zoomScaleNormal="80" workbookViewId="0">
      <selection activeCell="B5" sqref="B5"/>
    </sheetView>
  </sheetViews>
  <sheetFormatPr defaultRowHeight="15" x14ac:dyDescent="0.25"/>
  <cols>
    <col min="1" max="1" width="5.7109375" customWidth="1"/>
    <col min="2" max="2" width="65.140625" customWidth="1"/>
    <col min="3" max="3" width="14.28515625" customWidth="1"/>
    <col min="5" max="5" width="3.140625" customWidth="1"/>
    <col min="6" max="11" width="9.140625" hidden="1" customWidth="1"/>
  </cols>
  <sheetData>
    <row r="1" spans="1:3" ht="32.25" customHeight="1" x14ac:dyDescent="0.25">
      <c r="A1" s="71" t="s">
        <v>43</v>
      </c>
      <c r="B1" s="71"/>
      <c r="C1" s="71"/>
    </row>
    <row r="2" spans="1:3" ht="15.75" thickBot="1" x14ac:dyDescent="0.3"/>
    <row r="3" spans="1:3" ht="39.75" customHeight="1" thickBot="1" x14ac:dyDescent="0.3">
      <c r="A3" s="19" t="s">
        <v>14</v>
      </c>
      <c r="B3" s="72" t="s">
        <v>0</v>
      </c>
      <c r="C3" s="73"/>
    </row>
    <row r="4" spans="1:3" ht="40.5" customHeight="1" thickBot="1" x14ac:dyDescent="0.3">
      <c r="A4" s="45">
        <v>1</v>
      </c>
      <c r="B4" s="1" t="s">
        <v>103</v>
      </c>
      <c r="C4" s="2">
        <v>1</v>
      </c>
    </row>
    <row r="5" spans="1:3" ht="27.75" customHeight="1" thickBot="1" x14ac:dyDescent="0.3">
      <c r="A5" s="17"/>
      <c r="B5" s="3" t="s">
        <v>1</v>
      </c>
      <c r="C5" s="24">
        <f>39815146.62/41953568.4</f>
        <v>0.94902884637579477</v>
      </c>
    </row>
    <row r="6" spans="1:3" ht="58.5" customHeight="1" thickBot="1" x14ac:dyDescent="0.3">
      <c r="A6" s="17"/>
      <c r="B6" s="4" t="s">
        <v>2</v>
      </c>
      <c r="C6" s="22">
        <v>9</v>
      </c>
    </row>
    <row r="7" spans="1:3" ht="55.5" customHeight="1" thickBot="1" x14ac:dyDescent="0.3">
      <c r="A7" s="45">
        <v>2</v>
      </c>
      <c r="B7" s="74" t="s">
        <v>93</v>
      </c>
      <c r="C7" s="75"/>
    </row>
    <row r="8" spans="1:3" ht="44.25" customHeight="1" thickBot="1" x14ac:dyDescent="0.3">
      <c r="A8" s="17"/>
      <c r="B8" s="5" t="s">
        <v>3</v>
      </c>
      <c r="C8" s="2">
        <v>0.77500000000000002</v>
      </c>
    </row>
    <row r="9" spans="1:3" ht="79.5" thickBot="1" x14ac:dyDescent="0.3">
      <c r="A9" s="17"/>
      <c r="B9" s="5" t="s">
        <v>4</v>
      </c>
      <c r="C9" s="23">
        <v>6</v>
      </c>
    </row>
    <row r="10" spans="1:3" ht="60.75" customHeight="1" thickBot="1" x14ac:dyDescent="0.3">
      <c r="A10" s="45">
        <v>3</v>
      </c>
      <c r="B10" s="74" t="s">
        <v>98</v>
      </c>
      <c r="C10" s="75"/>
    </row>
    <row r="11" spans="1:3" ht="31.5" x14ac:dyDescent="0.25">
      <c r="A11" s="17"/>
      <c r="B11" s="4" t="s">
        <v>5</v>
      </c>
      <c r="C11" s="76">
        <v>0.90900000000000003</v>
      </c>
    </row>
    <row r="12" spans="1:3" ht="30.75" thickBot="1" x14ac:dyDescent="0.3">
      <c r="A12" s="46" t="s">
        <v>80</v>
      </c>
      <c r="B12" s="3" t="s">
        <v>44</v>
      </c>
      <c r="C12" s="77"/>
    </row>
    <row r="13" spans="1:3" ht="32.25" thickBot="1" x14ac:dyDescent="0.3">
      <c r="A13" s="17"/>
      <c r="B13" s="5" t="s">
        <v>18</v>
      </c>
      <c r="C13" s="24">
        <v>1</v>
      </c>
    </row>
    <row r="14" spans="1:3" ht="57.75" customHeight="1" thickBot="1" x14ac:dyDescent="0.3">
      <c r="A14" s="17"/>
      <c r="B14" s="27" t="s">
        <v>19</v>
      </c>
      <c r="C14" s="39">
        <v>9</v>
      </c>
    </row>
    <row r="15" spans="1:3" ht="31.5" x14ac:dyDescent="0.25">
      <c r="A15" s="42"/>
      <c r="B15" s="4" t="s">
        <v>20</v>
      </c>
      <c r="C15" s="76">
        <v>1</v>
      </c>
    </row>
    <row r="16" spans="1:3" ht="15.75" thickBot="1" x14ac:dyDescent="0.3">
      <c r="A16" s="46" t="s">
        <v>81</v>
      </c>
      <c r="B16" s="3" t="s">
        <v>97</v>
      </c>
      <c r="C16" s="77"/>
    </row>
    <row r="17" spans="1:3" ht="32.25" thickBot="1" x14ac:dyDescent="0.3">
      <c r="A17" s="17"/>
      <c r="B17" s="5" t="s">
        <v>34</v>
      </c>
      <c r="C17" s="24">
        <f>28205.76/28500</f>
        <v>0.98967578947368418</v>
      </c>
    </row>
    <row r="18" spans="1:3" ht="47.25" customHeight="1" thickBot="1" x14ac:dyDescent="0.3">
      <c r="A18" s="17"/>
      <c r="B18" s="5" t="s">
        <v>21</v>
      </c>
      <c r="C18" s="40">
        <v>9</v>
      </c>
    </row>
    <row r="19" spans="1:3" ht="31.5" x14ac:dyDescent="0.25">
      <c r="A19" s="42"/>
      <c r="B19" s="4" t="s">
        <v>22</v>
      </c>
      <c r="C19" s="76">
        <v>0.88900000000000001</v>
      </c>
    </row>
    <row r="20" spans="1:3" ht="30.75" thickBot="1" x14ac:dyDescent="0.3">
      <c r="A20" s="46" t="s">
        <v>82</v>
      </c>
      <c r="B20" s="3" t="s">
        <v>96</v>
      </c>
      <c r="C20" s="77"/>
    </row>
    <row r="21" spans="1:3" ht="32.25" thickBot="1" x14ac:dyDescent="0.3">
      <c r="A21" s="17"/>
      <c r="B21" s="5" t="s">
        <v>23</v>
      </c>
      <c r="C21" s="2">
        <v>0</v>
      </c>
    </row>
    <row r="22" spans="1:3" ht="48" thickBot="1" x14ac:dyDescent="0.3">
      <c r="A22" s="17"/>
      <c r="B22" s="5" t="s">
        <v>35</v>
      </c>
      <c r="C22" s="40">
        <v>0</v>
      </c>
    </row>
    <row r="23" spans="1:3" ht="30" customHeight="1" x14ac:dyDescent="0.25">
      <c r="A23" s="42"/>
      <c r="B23" s="29" t="s">
        <v>24</v>
      </c>
      <c r="C23" s="80">
        <v>0.60099999999999998</v>
      </c>
    </row>
    <row r="24" spans="1:3" ht="30.75" thickBot="1" x14ac:dyDescent="0.3">
      <c r="A24" s="46" t="s">
        <v>83</v>
      </c>
      <c r="B24" s="3" t="s">
        <v>45</v>
      </c>
      <c r="C24" s="81"/>
    </row>
    <row r="25" spans="1:3" ht="32.25" thickBot="1" x14ac:dyDescent="0.3">
      <c r="A25" s="17"/>
      <c r="B25" s="30" t="s">
        <v>25</v>
      </c>
      <c r="C25" s="32">
        <f>34027262.2/34127262.2</f>
        <v>0.99706979131774598</v>
      </c>
    </row>
    <row r="26" spans="1:3" ht="48" thickBot="1" x14ac:dyDescent="0.3">
      <c r="A26" s="17"/>
      <c r="B26" s="30" t="s">
        <v>26</v>
      </c>
      <c r="C26" s="48">
        <v>3</v>
      </c>
    </row>
    <row r="27" spans="1:3" ht="31.5" x14ac:dyDescent="0.25">
      <c r="A27" s="42"/>
      <c r="B27" s="4" t="s">
        <v>27</v>
      </c>
      <c r="C27" s="76">
        <v>0.65400000000000003</v>
      </c>
    </row>
    <row r="28" spans="1:3" ht="30.75" thickBot="1" x14ac:dyDescent="0.3">
      <c r="A28" s="46" t="s">
        <v>84</v>
      </c>
      <c r="B28" s="3" t="s">
        <v>46</v>
      </c>
      <c r="C28" s="77"/>
    </row>
    <row r="29" spans="1:3" ht="32.25" thickBot="1" x14ac:dyDescent="0.3">
      <c r="A29" s="17"/>
      <c r="B29" s="5" t="s">
        <v>36</v>
      </c>
      <c r="C29" s="25">
        <f>6012875.6/6012876</f>
        <v>0.99999993347609362</v>
      </c>
    </row>
    <row r="30" spans="1:3" ht="48" thickBot="1" x14ac:dyDescent="0.3">
      <c r="A30" s="17"/>
      <c r="B30" s="5" t="s">
        <v>37</v>
      </c>
      <c r="C30" s="40">
        <v>3</v>
      </c>
    </row>
    <row r="31" spans="1:3" ht="31.5" x14ac:dyDescent="0.25">
      <c r="A31" s="42"/>
      <c r="B31" s="4" t="s">
        <v>47</v>
      </c>
      <c r="C31" s="76">
        <v>1.0880000000000001</v>
      </c>
    </row>
    <row r="32" spans="1:3" ht="30.75" thickBot="1" x14ac:dyDescent="0.3">
      <c r="A32" s="46" t="s">
        <v>85</v>
      </c>
      <c r="B32" s="3" t="s">
        <v>46</v>
      </c>
      <c r="C32" s="77"/>
    </row>
    <row r="33" spans="1:3" ht="32.25" thickBot="1" x14ac:dyDescent="0.3">
      <c r="A33" s="17"/>
      <c r="B33" s="5" t="s">
        <v>48</v>
      </c>
      <c r="C33" s="25">
        <f>460566/532400</f>
        <v>0.86507513148009019</v>
      </c>
    </row>
    <row r="34" spans="1:3" ht="57.75" customHeight="1" thickBot="1" x14ac:dyDescent="0.3">
      <c r="A34" s="17"/>
      <c r="B34" s="5" t="s">
        <v>49</v>
      </c>
      <c r="C34" s="40">
        <v>7</v>
      </c>
    </row>
    <row r="35" spans="1:3" ht="121.5" customHeight="1" thickBot="1" x14ac:dyDescent="0.3">
      <c r="A35" s="45">
        <v>4</v>
      </c>
      <c r="B35" s="20" t="s">
        <v>94</v>
      </c>
      <c r="C35" s="65">
        <f>((9*1424698.84)+(9*28205.76)+0+(3*34027262.2)+(3*6012875)+(7*460526))/41953568.4</f>
        <v>3.251695629304324</v>
      </c>
    </row>
    <row r="36" spans="1:3" ht="63.75" thickBot="1" x14ac:dyDescent="0.3">
      <c r="A36" s="45">
        <v>5</v>
      </c>
      <c r="B36" s="20" t="s">
        <v>16</v>
      </c>
      <c r="C36" s="64">
        <f>C35+C9+C6</f>
        <v>18.251695629304322</v>
      </c>
    </row>
    <row r="37" spans="1:3" ht="15.75" x14ac:dyDescent="0.25">
      <c r="B37" s="13"/>
    </row>
    <row r="38" spans="1:3" ht="15.75" x14ac:dyDescent="0.25">
      <c r="B38" s="14" t="s">
        <v>12</v>
      </c>
    </row>
    <row r="39" spans="1:3" ht="63" x14ac:dyDescent="0.25">
      <c r="B39" s="14" t="s">
        <v>13</v>
      </c>
    </row>
    <row r="40" spans="1:3" ht="15.75" x14ac:dyDescent="0.25">
      <c r="B40" s="14"/>
    </row>
  </sheetData>
  <mergeCells count="10">
    <mergeCell ref="C19:C20"/>
    <mergeCell ref="C23:C24"/>
    <mergeCell ref="C27:C28"/>
    <mergeCell ref="C31:C32"/>
    <mergeCell ref="A1:C1"/>
    <mergeCell ref="B3:C3"/>
    <mergeCell ref="B7:C7"/>
    <mergeCell ref="B10:C10"/>
    <mergeCell ref="C11:C12"/>
    <mergeCell ref="C15:C16"/>
  </mergeCells>
  <hyperlinks>
    <hyperlink ref="B5" location="Par256" display="Par256"/>
    <hyperlink ref="B12" location="Par4845" display="Par4845"/>
    <hyperlink ref="B16" location="Par5963" display="Par5963"/>
    <hyperlink ref="B20" location="Par6519" display="Par6519"/>
    <hyperlink ref="B24" location="Par7255" display="Par7255"/>
    <hyperlink ref="B28" location="Par7723" display="Par7723"/>
    <hyperlink ref="B32" location="Par7723" display="Par7723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9"/>
  <sheetViews>
    <sheetView workbookViewId="0">
      <selection activeCell="C38" sqref="A1:C38"/>
    </sheetView>
  </sheetViews>
  <sheetFormatPr defaultRowHeight="15" x14ac:dyDescent="0.25"/>
  <cols>
    <col min="1" max="1" width="5.5703125" customWidth="1"/>
    <col min="2" max="2" width="68.140625" customWidth="1"/>
    <col min="3" max="3" width="12.85546875" customWidth="1"/>
    <col min="5" max="5" width="3.140625" customWidth="1"/>
    <col min="6" max="9" width="9.140625" hidden="1" customWidth="1"/>
    <col min="11" max="12" width="9.140625" hidden="1" customWidth="1"/>
  </cols>
  <sheetData>
    <row r="1" spans="1:3" ht="32.25" customHeight="1" x14ac:dyDescent="0.25">
      <c r="A1" s="71" t="s">
        <v>51</v>
      </c>
      <c r="B1" s="71"/>
      <c r="C1" s="71"/>
    </row>
    <row r="2" spans="1:3" ht="15.75" thickBot="1" x14ac:dyDescent="0.3"/>
    <row r="3" spans="1:3" ht="39.75" customHeight="1" thickBot="1" x14ac:dyDescent="0.3">
      <c r="A3" s="19" t="s">
        <v>14</v>
      </c>
      <c r="B3" s="72" t="s">
        <v>0</v>
      </c>
      <c r="C3" s="73"/>
    </row>
    <row r="4" spans="1:3" ht="40.5" customHeight="1" thickBot="1" x14ac:dyDescent="0.3">
      <c r="A4" s="45">
        <v>1</v>
      </c>
      <c r="B4" s="1" t="s">
        <v>99</v>
      </c>
      <c r="C4" s="2">
        <v>1.03</v>
      </c>
    </row>
    <row r="5" spans="1:3" ht="27.75" customHeight="1" thickBot="1" x14ac:dyDescent="0.3">
      <c r="A5" s="17"/>
      <c r="B5" s="3" t="s">
        <v>1</v>
      </c>
      <c r="C5" s="2">
        <v>0.99</v>
      </c>
    </row>
    <row r="6" spans="1:3" ht="58.5" customHeight="1" thickBot="1" x14ac:dyDescent="0.3">
      <c r="A6" s="17"/>
      <c r="B6" s="4" t="s">
        <v>2</v>
      </c>
      <c r="C6" s="22">
        <v>9</v>
      </c>
    </row>
    <row r="7" spans="1:3" ht="55.5" customHeight="1" thickBot="1" x14ac:dyDescent="0.3">
      <c r="A7" s="45">
        <v>2</v>
      </c>
      <c r="B7" s="74" t="s">
        <v>95</v>
      </c>
      <c r="C7" s="75"/>
    </row>
    <row r="8" spans="1:3" ht="44.25" customHeight="1" thickBot="1" x14ac:dyDescent="0.3">
      <c r="A8" s="17"/>
      <c r="B8" s="5" t="s">
        <v>3</v>
      </c>
      <c r="C8" s="2">
        <v>0.94799999999999995</v>
      </c>
    </row>
    <row r="9" spans="1:3" ht="63.75" thickBot="1" x14ac:dyDescent="0.3">
      <c r="A9" s="17"/>
      <c r="B9" s="5" t="s">
        <v>4</v>
      </c>
      <c r="C9" s="23">
        <v>10</v>
      </c>
    </row>
    <row r="10" spans="1:3" ht="60.75" customHeight="1" thickBot="1" x14ac:dyDescent="0.3">
      <c r="A10" s="45">
        <v>3</v>
      </c>
      <c r="B10" s="74" t="s">
        <v>98</v>
      </c>
      <c r="C10" s="75"/>
    </row>
    <row r="11" spans="1:3" ht="31.5" x14ac:dyDescent="0.25">
      <c r="A11" s="17"/>
      <c r="B11" s="4" t="s">
        <v>5</v>
      </c>
      <c r="C11" s="76">
        <v>0.92600000000000005</v>
      </c>
    </row>
    <row r="12" spans="1:3" ht="30.75" thickBot="1" x14ac:dyDescent="0.3">
      <c r="A12" s="46" t="s">
        <v>80</v>
      </c>
      <c r="B12" s="3" t="s">
        <v>52</v>
      </c>
      <c r="C12" s="77"/>
    </row>
    <row r="13" spans="1:3" ht="32.25" thickBot="1" x14ac:dyDescent="0.3">
      <c r="A13" s="17"/>
      <c r="B13" s="5" t="s">
        <v>18</v>
      </c>
      <c r="C13" s="2">
        <v>0.99</v>
      </c>
    </row>
    <row r="14" spans="1:3" ht="57.75" customHeight="1" thickBot="1" x14ac:dyDescent="0.3">
      <c r="A14" s="17"/>
      <c r="B14" s="27" t="s">
        <v>19</v>
      </c>
      <c r="C14" s="39">
        <v>9</v>
      </c>
    </row>
    <row r="15" spans="1:3" ht="31.5" x14ac:dyDescent="0.25">
      <c r="A15" s="42"/>
      <c r="B15" s="4" t="s">
        <v>20</v>
      </c>
      <c r="C15" s="76">
        <v>1</v>
      </c>
    </row>
    <row r="16" spans="1:3" ht="30.75" thickBot="1" x14ac:dyDescent="0.3">
      <c r="A16" s="46" t="s">
        <v>81</v>
      </c>
      <c r="B16" s="3" t="s">
        <v>53</v>
      </c>
      <c r="C16" s="77"/>
    </row>
    <row r="17" spans="1:3" ht="32.25" thickBot="1" x14ac:dyDescent="0.3">
      <c r="A17" s="17"/>
      <c r="B17" s="5" t="s">
        <v>18</v>
      </c>
      <c r="C17" s="2">
        <v>0.96</v>
      </c>
    </row>
    <row r="18" spans="1:3" ht="48" thickBot="1" x14ac:dyDescent="0.3">
      <c r="A18" s="17"/>
      <c r="B18" s="5" t="s">
        <v>21</v>
      </c>
      <c r="C18" s="40">
        <v>9</v>
      </c>
    </row>
    <row r="19" spans="1:3" ht="31.5" x14ac:dyDescent="0.25">
      <c r="A19" s="42"/>
      <c r="B19" s="4" t="s">
        <v>22</v>
      </c>
      <c r="C19" s="76">
        <v>1</v>
      </c>
    </row>
    <row r="20" spans="1:3" ht="15.75" thickBot="1" x14ac:dyDescent="0.3">
      <c r="A20" s="46" t="s">
        <v>82</v>
      </c>
      <c r="B20" s="3" t="s">
        <v>54</v>
      </c>
      <c r="C20" s="77"/>
    </row>
    <row r="21" spans="1:3" ht="32.25" thickBot="1" x14ac:dyDescent="0.3">
      <c r="A21" s="17"/>
      <c r="B21" s="5" t="s">
        <v>23</v>
      </c>
      <c r="C21" s="2">
        <v>0.97</v>
      </c>
    </row>
    <row r="22" spans="1:3" ht="47.25" customHeight="1" thickBot="1" x14ac:dyDescent="0.3">
      <c r="A22" s="17"/>
      <c r="B22" s="5" t="s">
        <v>19</v>
      </c>
      <c r="C22" s="40">
        <v>9</v>
      </c>
    </row>
    <row r="23" spans="1:3" ht="31.5" hidden="1" x14ac:dyDescent="0.25">
      <c r="A23" s="42"/>
      <c r="B23" s="7" t="s">
        <v>24</v>
      </c>
      <c r="C23" s="78"/>
    </row>
    <row r="24" spans="1:3" ht="30.75" hidden="1" thickBot="1" x14ac:dyDescent="0.3">
      <c r="A24" s="46" t="s">
        <v>83</v>
      </c>
      <c r="B24" s="3" t="s">
        <v>8</v>
      </c>
      <c r="C24" s="79"/>
    </row>
    <row r="25" spans="1:3" ht="32.25" hidden="1" thickBot="1" x14ac:dyDescent="0.3">
      <c r="B25" s="8" t="s">
        <v>25</v>
      </c>
      <c r="C25" s="9">
        <v>0.24199999999999999</v>
      </c>
    </row>
    <row r="26" spans="1:3" ht="48" hidden="1" thickBot="1" x14ac:dyDescent="0.3">
      <c r="B26" s="8" t="s">
        <v>26</v>
      </c>
      <c r="C26" s="10"/>
    </row>
    <row r="27" spans="1:3" ht="31.5" hidden="1" x14ac:dyDescent="0.25">
      <c r="B27" s="4" t="s">
        <v>27</v>
      </c>
      <c r="C27" s="76"/>
    </row>
    <row r="28" spans="1:3" ht="30.75" hidden="1" thickBot="1" x14ac:dyDescent="0.3">
      <c r="B28" s="3" t="s">
        <v>9</v>
      </c>
      <c r="C28" s="77"/>
    </row>
    <row r="29" spans="1:3" ht="32.25" hidden="1" thickBot="1" x14ac:dyDescent="0.3">
      <c r="B29" s="5" t="s">
        <v>18</v>
      </c>
      <c r="C29" s="2">
        <v>0.97399999999999998</v>
      </c>
    </row>
    <row r="30" spans="1:3" ht="48" hidden="1" thickBot="1" x14ac:dyDescent="0.3">
      <c r="B30" s="5" t="s">
        <v>19</v>
      </c>
      <c r="C30" s="2"/>
    </row>
    <row r="31" spans="1:3" ht="0.75" hidden="1" customHeight="1" thickBot="1" x14ac:dyDescent="0.3">
      <c r="B31" s="11" t="s">
        <v>28</v>
      </c>
      <c r="C31" s="12"/>
    </row>
    <row r="32" spans="1:3" ht="30.75" hidden="1" thickBot="1" x14ac:dyDescent="0.3">
      <c r="B32" s="3" t="s">
        <v>10</v>
      </c>
      <c r="C32" s="12"/>
    </row>
    <row r="33" spans="1:3" ht="57.75" hidden="1" customHeight="1" thickBot="1" x14ac:dyDescent="0.3">
      <c r="B33" s="15" t="s">
        <v>11</v>
      </c>
      <c r="C33" s="16"/>
    </row>
    <row r="34" spans="1:3" ht="121.5" customHeight="1" thickBot="1" x14ac:dyDescent="0.3">
      <c r="A34" s="45">
        <v>4</v>
      </c>
      <c r="B34" s="20" t="s">
        <v>94</v>
      </c>
      <c r="C34" s="62">
        <f>((9*252401742.02)+(9*7986084.73)+(9*5624256.25))/266012083</f>
        <v>9.0000000000000018</v>
      </c>
    </row>
    <row r="35" spans="1:3" ht="48" thickBot="1" x14ac:dyDescent="0.3">
      <c r="A35" s="45">
        <v>5</v>
      </c>
      <c r="B35" s="20" t="s">
        <v>16</v>
      </c>
      <c r="C35" s="22">
        <f>C34+C6+C9</f>
        <v>28</v>
      </c>
    </row>
    <row r="36" spans="1:3" ht="15.75" x14ac:dyDescent="0.25">
      <c r="B36" s="13"/>
    </row>
    <row r="37" spans="1:3" ht="15.75" x14ac:dyDescent="0.25">
      <c r="B37" s="14" t="s">
        <v>12</v>
      </c>
    </row>
    <row r="38" spans="1:3" ht="63" x14ac:dyDescent="0.25">
      <c r="B38" s="14" t="s">
        <v>13</v>
      </c>
    </row>
    <row r="39" spans="1:3" ht="15.75" x14ac:dyDescent="0.25">
      <c r="B39" s="14"/>
    </row>
  </sheetData>
  <mergeCells count="9">
    <mergeCell ref="C19:C20"/>
    <mergeCell ref="C23:C24"/>
    <mergeCell ref="C27:C28"/>
    <mergeCell ref="A1:C1"/>
    <mergeCell ref="B3:C3"/>
    <mergeCell ref="B7:C7"/>
    <mergeCell ref="B10:C10"/>
    <mergeCell ref="C11:C12"/>
    <mergeCell ref="C15:C16"/>
  </mergeCells>
  <hyperlinks>
    <hyperlink ref="B5" location="Par256" display="Par256"/>
    <hyperlink ref="B12" location="Par4845" display="Par4845"/>
    <hyperlink ref="B16" location="Par5963" display="Par5963"/>
    <hyperlink ref="B20" location="Par6519" display="Par6519"/>
    <hyperlink ref="B24" location="Par7255" display="Par7255"/>
    <hyperlink ref="B28" location="Par7723" display="Par7723"/>
    <hyperlink ref="B32" location="Par256" display="Par256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0"/>
  <sheetViews>
    <sheetView topLeftCell="A28" zoomScale="84" zoomScaleNormal="84" workbookViewId="0">
      <selection activeCell="C22" sqref="C22"/>
    </sheetView>
  </sheetViews>
  <sheetFormatPr defaultRowHeight="15" x14ac:dyDescent="0.25"/>
  <cols>
    <col min="1" max="1" width="5.28515625" customWidth="1"/>
    <col min="2" max="2" width="68.140625" customWidth="1"/>
    <col min="3" max="3" width="12.140625" customWidth="1"/>
    <col min="5" max="5" width="3.140625" customWidth="1"/>
    <col min="6" max="9" width="9.140625" hidden="1" customWidth="1"/>
    <col min="11" max="12" width="9.140625" hidden="1" customWidth="1"/>
  </cols>
  <sheetData>
    <row r="1" spans="1:3" ht="32.25" customHeight="1" x14ac:dyDescent="0.25">
      <c r="A1" s="71" t="s">
        <v>55</v>
      </c>
      <c r="B1" s="71"/>
      <c r="C1" s="71"/>
    </row>
    <row r="2" spans="1:3" ht="15.75" thickBot="1" x14ac:dyDescent="0.3"/>
    <row r="3" spans="1:3" ht="39.75" customHeight="1" thickBot="1" x14ac:dyDescent="0.3">
      <c r="A3" s="19" t="s">
        <v>14</v>
      </c>
      <c r="B3" s="72" t="s">
        <v>0</v>
      </c>
      <c r="C3" s="73"/>
    </row>
    <row r="4" spans="1:3" ht="40.5" customHeight="1" thickBot="1" x14ac:dyDescent="0.3">
      <c r="A4" s="45">
        <v>1</v>
      </c>
      <c r="B4" s="1" t="s">
        <v>101</v>
      </c>
      <c r="C4" s="31">
        <v>1</v>
      </c>
    </row>
    <row r="5" spans="1:3" ht="27.75" customHeight="1" thickBot="1" x14ac:dyDescent="0.3">
      <c r="A5" s="17"/>
      <c r="B5" s="3" t="s">
        <v>1</v>
      </c>
      <c r="C5" s="31">
        <v>0.80300000000000005</v>
      </c>
    </row>
    <row r="6" spans="1:3" ht="58.5" customHeight="1" thickBot="1" x14ac:dyDescent="0.3">
      <c r="A6" s="17"/>
      <c r="B6" s="4" t="s">
        <v>2</v>
      </c>
      <c r="C6" s="34">
        <v>7</v>
      </c>
    </row>
    <row r="7" spans="1:3" ht="55.5" customHeight="1" thickBot="1" x14ac:dyDescent="0.3">
      <c r="A7" s="45">
        <v>2</v>
      </c>
      <c r="B7" s="74" t="s">
        <v>95</v>
      </c>
      <c r="C7" s="75"/>
    </row>
    <row r="8" spans="1:3" ht="44.25" customHeight="1" thickBot="1" x14ac:dyDescent="0.3">
      <c r="A8" s="17"/>
      <c r="B8" s="5" t="s">
        <v>3</v>
      </c>
      <c r="C8" s="2">
        <v>1</v>
      </c>
    </row>
    <row r="9" spans="1:3" ht="63.75" thickBot="1" x14ac:dyDescent="0.3">
      <c r="A9" s="17"/>
      <c r="B9" s="5" t="s">
        <v>4</v>
      </c>
      <c r="C9" s="23">
        <v>10</v>
      </c>
    </row>
    <row r="10" spans="1:3" ht="60.75" customHeight="1" thickBot="1" x14ac:dyDescent="0.3">
      <c r="A10" s="45">
        <v>3</v>
      </c>
      <c r="B10" s="74" t="s">
        <v>98</v>
      </c>
      <c r="C10" s="75"/>
    </row>
    <row r="11" spans="1:3" ht="31.5" x14ac:dyDescent="0.25">
      <c r="A11" s="17"/>
      <c r="B11" s="4" t="s">
        <v>5</v>
      </c>
      <c r="C11" s="76">
        <v>1</v>
      </c>
    </row>
    <row r="12" spans="1:3" ht="60.75" thickBot="1" x14ac:dyDescent="0.3">
      <c r="A12" s="46" t="s">
        <v>80</v>
      </c>
      <c r="B12" s="3" t="s">
        <v>56</v>
      </c>
      <c r="C12" s="77"/>
    </row>
    <row r="13" spans="1:3" ht="32.25" thickBot="1" x14ac:dyDescent="0.3">
      <c r="A13" s="17"/>
      <c r="B13" s="5" t="s">
        <v>18</v>
      </c>
      <c r="C13" s="2">
        <v>0.81200000000000006</v>
      </c>
    </row>
    <row r="14" spans="1:3" ht="57.75" customHeight="1" thickBot="1" x14ac:dyDescent="0.3">
      <c r="A14" s="17"/>
      <c r="B14" s="27" t="s">
        <v>19</v>
      </c>
      <c r="C14" s="39">
        <v>7</v>
      </c>
    </row>
    <row r="15" spans="1:3" ht="31.5" x14ac:dyDescent="0.25">
      <c r="A15" s="42"/>
      <c r="B15" s="4" t="s">
        <v>20</v>
      </c>
      <c r="C15" s="76">
        <v>1</v>
      </c>
    </row>
    <row r="16" spans="1:3" ht="30.75" thickBot="1" x14ac:dyDescent="0.3">
      <c r="A16" s="46" t="s">
        <v>81</v>
      </c>
      <c r="B16" s="3" t="s">
        <v>57</v>
      </c>
      <c r="C16" s="77"/>
    </row>
    <row r="17" spans="1:3" ht="32.25" thickBot="1" x14ac:dyDescent="0.3">
      <c r="A17" s="17"/>
      <c r="B17" s="5" t="s">
        <v>18</v>
      </c>
      <c r="C17" s="2">
        <v>1</v>
      </c>
    </row>
    <row r="18" spans="1:3" ht="48" thickBot="1" x14ac:dyDescent="0.3">
      <c r="A18" s="17"/>
      <c r="B18" s="5" t="s">
        <v>21</v>
      </c>
      <c r="C18" s="40">
        <v>9</v>
      </c>
    </row>
    <row r="19" spans="1:3" ht="31.5" x14ac:dyDescent="0.25">
      <c r="A19" s="42"/>
      <c r="B19" s="4" t="s">
        <v>22</v>
      </c>
      <c r="C19" s="76">
        <v>1</v>
      </c>
    </row>
    <row r="20" spans="1:3" ht="30.75" thickBot="1" x14ac:dyDescent="0.3">
      <c r="A20" s="46" t="s">
        <v>82</v>
      </c>
      <c r="B20" s="3" t="s">
        <v>58</v>
      </c>
      <c r="C20" s="77"/>
    </row>
    <row r="21" spans="1:3" ht="32.25" thickBot="1" x14ac:dyDescent="0.3">
      <c r="A21" s="17"/>
      <c r="B21" s="5" t="s">
        <v>23</v>
      </c>
      <c r="C21" s="2">
        <v>0.998</v>
      </c>
    </row>
    <row r="22" spans="1:3" ht="48" thickBot="1" x14ac:dyDescent="0.3">
      <c r="A22" s="17"/>
      <c r="B22" s="5" t="s">
        <v>35</v>
      </c>
      <c r="C22" s="40">
        <v>9</v>
      </c>
    </row>
    <row r="23" spans="1:3" ht="30.75" customHeight="1" thickBot="1" x14ac:dyDescent="0.3">
      <c r="A23" s="42" t="s">
        <v>105</v>
      </c>
      <c r="B23" s="11" t="s">
        <v>28</v>
      </c>
      <c r="C23" s="12">
        <v>0</v>
      </c>
    </row>
    <row r="24" spans="1:3" ht="30.75" thickBot="1" x14ac:dyDescent="0.3">
      <c r="A24" s="17"/>
      <c r="B24" s="3" t="s">
        <v>78</v>
      </c>
      <c r="C24" s="68">
        <v>1</v>
      </c>
    </row>
    <row r="25" spans="1:3" ht="57.75" customHeight="1" thickBot="1" x14ac:dyDescent="0.3">
      <c r="A25" s="18"/>
      <c r="B25" s="52" t="s">
        <v>79</v>
      </c>
      <c r="C25" s="36">
        <v>0</v>
      </c>
    </row>
    <row r="26" spans="1:3" ht="39" customHeight="1" thickBot="1" x14ac:dyDescent="0.3">
      <c r="A26" s="42" t="s">
        <v>106</v>
      </c>
      <c r="B26" s="11" t="s">
        <v>104</v>
      </c>
      <c r="C26" s="69">
        <v>0</v>
      </c>
    </row>
    <row r="27" spans="1:3" ht="39" customHeight="1" thickBot="1" x14ac:dyDescent="0.3">
      <c r="A27" s="17"/>
      <c r="B27" s="3" t="s">
        <v>86</v>
      </c>
      <c r="C27" s="69">
        <v>1</v>
      </c>
    </row>
    <row r="28" spans="1:3" ht="50.25" customHeight="1" thickBot="1" x14ac:dyDescent="0.3">
      <c r="A28" s="18"/>
      <c r="B28" s="52" t="s">
        <v>90</v>
      </c>
      <c r="C28" s="36">
        <v>0</v>
      </c>
    </row>
    <row r="29" spans="1:3" ht="45" customHeight="1" thickBot="1" x14ac:dyDescent="0.3">
      <c r="A29" s="42" t="s">
        <v>107</v>
      </c>
      <c r="B29" s="11" t="s">
        <v>87</v>
      </c>
      <c r="C29" s="69">
        <v>0</v>
      </c>
    </row>
    <row r="30" spans="1:3" ht="33.75" customHeight="1" thickBot="1" x14ac:dyDescent="0.3">
      <c r="A30" s="17"/>
      <c r="B30" s="3" t="s">
        <v>88</v>
      </c>
      <c r="C30" s="69">
        <v>0.83199999999999996</v>
      </c>
    </row>
    <row r="31" spans="1:3" ht="51" customHeight="1" thickBot="1" x14ac:dyDescent="0.3">
      <c r="A31" s="18"/>
      <c r="B31" s="52" t="s">
        <v>109</v>
      </c>
      <c r="C31" s="36">
        <v>0</v>
      </c>
    </row>
    <row r="32" spans="1:3" ht="45" customHeight="1" thickBot="1" x14ac:dyDescent="0.3">
      <c r="A32" s="42" t="s">
        <v>108</v>
      </c>
      <c r="B32" s="11" t="s">
        <v>110</v>
      </c>
      <c r="C32" s="69">
        <v>0</v>
      </c>
    </row>
    <row r="33" spans="1:3" ht="33.75" customHeight="1" thickBot="1" x14ac:dyDescent="0.3">
      <c r="A33" s="17"/>
      <c r="B33" s="3" t="s">
        <v>111</v>
      </c>
      <c r="C33" s="69">
        <v>0.70599999999999996</v>
      </c>
    </row>
    <row r="34" spans="1:3" ht="51" customHeight="1" thickBot="1" x14ac:dyDescent="0.3">
      <c r="A34" s="18"/>
      <c r="B34" s="15" t="s">
        <v>89</v>
      </c>
      <c r="C34" s="36">
        <v>0</v>
      </c>
    </row>
    <row r="35" spans="1:3" ht="121.5" customHeight="1" thickBot="1" x14ac:dyDescent="0.3">
      <c r="A35" s="45">
        <v>4</v>
      </c>
      <c r="B35" s="20" t="s">
        <v>94</v>
      </c>
      <c r="C35" s="65">
        <f>((7*10502056.75)+(9*916703)+(9*5994679.53)+(0*103195.09)+(0*1063400)+(0*2006726.81)+(0*12671814))/33258575.18</f>
        <v>4.0806570722131585</v>
      </c>
    </row>
    <row r="36" spans="1:3" ht="48" thickBot="1" x14ac:dyDescent="0.3">
      <c r="A36" s="45">
        <v>5</v>
      </c>
      <c r="B36" s="20" t="s">
        <v>16</v>
      </c>
      <c r="C36" s="66">
        <f>C35+C6+C9</f>
        <v>21.080657072213157</v>
      </c>
    </row>
    <row r="37" spans="1:3" ht="15.75" x14ac:dyDescent="0.25">
      <c r="B37" s="13"/>
    </row>
    <row r="38" spans="1:3" ht="15.75" x14ac:dyDescent="0.25">
      <c r="B38" s="14" t="s">
        <v>12</v>
      </c>
    </row>
    <row r="39" spans="1:3" ht="63" x14ac:dyDescent="0.25">
      <c r="B39" s="14" t="s">
        <v>13</v>
      </c>
    </row>
    <row r="40" spans="1:3" ht="15.75" x14ac:dyDescent="0.25">
      <c r="B40" s="14"/>
    </row>
  </sheetData>
  <mergeCells count="7">
    <mergeCell ref="C19:C20"/>
    <mergeCell ref="A1:C1"/>
    <mergeCell ref="B3:C3"/>
    <mergeCell ref="B7:C7"/>
    <mergeCell ref="B10:C10"/>
    <mergeCell ref="C11:C12"/>
    <mergeCell ref="C15:C16"/>
  </mergeCells>
  <hyperlinks>
    <hyperlink ref="B5" location="Par256" display="Par256"/>
    <hyperlink ref="B12" location="Par4845" display="Par4845"/>
    <hyperlink ref="B16" location="Par5963" display="Par5963"/>
    <hyperlink ref="B20" location="Par6519" display="Par6519"/>
    <hyperlink ref="B24" location="Par256" display="Par256"/>
    <hyperlink ref="B27" location="Par256" display="Par256"/>
    <hyperlink ref="B30" location="Par256" display="Par256"/>
    <hyperlink ref="B33" location="Par256" display="Par256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9"/>
  <sheetViews>
    <sheetView tabSelected="1" workbookViewId="0">
      <selection activeCell="J11" sqref="J11"/>
    </sheetView>
  </sheetViews>
  <sheetFormatPr defaultRowHeight="15" x14ac:dyDescent="0.25"/>
  <cols>
    <col min="1" max="1" width="3.85546875" customWidth="1"/>
    <col min="2" max="2" width="68.140625" customWidth="1"/>
    <col min="3" max="3" width="15" customWidth="1"/>
    <col min="5" max="5" width="3.140625" customWidth="1"/>
    <col min="6" max="9" width="9.140625" hidden="1" customWidth="1"/>
    <col min="11" max="12" width="9.140625" hidden="1" customWidth="1"/>
  </cols>
  <sheetData>
    <row r="1" spans="1:3" ht="32.25" customHeight="1" x14ac:dyDescent="0.25">
      <c r="A1" s="71" t="s">
        <v>59</v>
      </c>
      <c r="B1" s="71"/>
      <c r="C1" s="71"/>
    </row>
    <row r="2" spans="1:3" ht="15.75" thickBot="1" x14ac:dyDescent="0.3"/>
    <row r="3" spans="1:3" ht="39.75" customHeight="1" thickBot="1" x14ac:dyDescent="0.3">
      <c r="A3" s="19" t="s">
        <v>14</v>
      </c>
      <c r="B3" s="72" t="s">
        <v>0</v>
      </c>
      <c r="C3" s="73"/>
    </row>
    <row r="4" spans="1:3" ht="40.5" customHeight="1" thickBot="1" x14ac:dyDescent="0.3">
      <c r="A4" s="45">
        <v>1</v>
      </c>
      <c r="B4" s="1" t="s">
        <v>114</v>
      </c>
      <c r="C4" s="31">
        <v>1.2290000000000001</v>
      </c>
    </row>
    <row r="5" spans="1:3" ht="27.75" customHeight="1" thickBot="1" x14ac:dyDescent="0.3">
      <c r="A5" s="17"/>
      <c r="B5" s="3" t="s">
        <v>1</v>
      </c>
      <c r="C5" s="32">
        <v>0.99960000000000004</v>
      </c>
    </row>
    <row r="6" spans="1:3" ht="58.5" customHeight="1" thickBot="1" x14ac:dyDescent="0.3">
      <c r="A6" s="17"/>
      <c r="B6" s="4" t="s">
        <v>2</v>
      </c>
      <c r="C6" s="34">
        <v>7</v>
      </c>
    </row>
    <row r="7" spans="1:3" ht="55.5" customHeight="1" thickBot="1" x14ac:dyDescent="0.3">
      <c r="A7" s="45">
        <v>2</v>
      </c>
      <c r="B7" s="74" t="s">
        <v>95</v>
      </c>
      <c r="C7" s="75"/>
    </row>
    <row r="8" spans="1:3" ht="44.25" customHeight="1" thickBot="1" x14ac:dyDescent="0.3">
      <c r="A8" s="17"/>
      <c r="B8" s="5" t="s">
        <v>3</v>
      </c>
      <c r="C8" s="2">
        <v>0.96699999999999997</v>
      </c>
    </row>
    <row r="9" spans="1:3" ht="63.75" thickBot="1" x14ac:dyDescent="0.3">
      <c r="A9" s="17"/>
      <c r="B9" s="5" t="s">
        <v>4</v>
      </c>
      <c r="C9" s="23">
        <v>10</v>
      </c>
    </row>
    <row r="10" spans="1:3" ht="60.75" customHeight="1" thickBot="1" x14ac:dyDescent="0.3">
      <c r="A10" s="45">
        <v>3</v>
      </c>
      <c r="B10" s="74" t="s">
        <v>113</v>
      </c>
      <c r="C10" s="75"/>
    </row>
    <row r="11" spans="1:3" ht="31.5" x14ac:dyDescent="0.25">
      <c r="A11" s="17"/>
      <c r="B11" s="4" t="s">
        <v>5</v>
      </c>
      <c r="C11" s="76">
        <v>0.95499999999999996</v>
      </c>
    </row>
    <row r="12" spans="1:3" ht="15.75" thickBot="1" x14ac:dyDescent="0.3">
      <c r="A12" s="46" t="s">
        <v>80</v>
      </c>
      <c r="B12" s="3" t="s">
        <v>60</v>
      </c>
      <c r="C12" s="77"/>
    </row>
    <row r="13" spans="1:3" ht="32.25" thickBot="1" x14ac:dyDescent="0.3">
      <c r="A13" s="17"/>
      <c r="B13" s="5" t="s">
        <v>18</v>
      </c>
      <c r="C13" s="25">
        <v>0.99929999999999997</v>
      </c>
    </row>
    <row r="14" spans="1:3" ht="57.75" customHeight="1" thickBot="1" x14ac:dyDescent="0.3">
      <c r="A14" s="17"/>
      <c r="B14" s="27" t="s">
        <v>19</v>
      </c>
      <c r="C14" s="39">
        <v>9</v>
      </c>
    </row>
    <row r="15" spans="1:3" ht="31.5" x14ac:dyDescent="0.25">
      <c r="A15" s="42"/>
      <c r="B15" s="4" t="s">
        <v>20</v>
      </c>
      <c r="C15" s="76">
        <v>0.76900000000000002</v>
      </c>
    </row>
    <row r="16" spans="1:3" ht="15.75" thickBot="1" x14ac:dyDescent="0.3">
      <c r="A16" s="46" t="s">
        <v>81</v>
      </c>
      <c r="B16" s="3" t="s">
        <v>61</v>
      </c>
      <c r="C16" s="77"/>
    </row>
    <row r="17" spans="1:3" ht="32.25" thickBot="1" x14ac:dyDescent="0.3">
      <c r="A17" s="17"/>
      <c r="B17" s="5" t="s">
        <v>18</v>
      </c>
      <c r="C17" s="25">
        <v>1</v>
      </c>
    </row>
    <row r="18" spans="1:3" ht="48" thickBot="1" x14ac:dyDescent="0.3">
      <c r="A18" s="17"/>
      <c r="B18" s="5" t="s">
        <v>21</v>
      </c>
      <c r="C18" s="40">
        <v>6</v>
      </c>
    </row>
    <row r="19" spans="1:3" ht="31.5" x14ac:dyDescent="0.25">
      <c r="A19" s="42"/>
      <c r="B19" s="4" t="s">
        <v>22</v>
      </c>
      <c r="C19" s="76">
        <v>1.089</v>
      </c>
    </row>
    <row r="20" spans="1:3" ht="30.75" thickBot="1" x14ac:dyDescent="0.3">
      <c r="A20" s="46" t="s">
        <v>82</v>
      </c>
      <c r="B20" s="3" t="s">
        <v>58</v>
      </c>
      <c r="C20" s="77"/>
    </row>
    <row r="21" spans="1:3" ht="32.25" thickBot="1" x14ac:dyDescent="0.3">
      <c r="A21" s="17"/>
      <c r="B21" s="5" t="s">
        <v>23</v>
      </c>
      <c r="C21" s="2">
        <v>0.99909999999999999</v>
      </c>
    </row>
    <row r="22" spans="1:3" ht="46.5" customHeight="1" thickBot="1" x14ac:dyDescent="0.3">
      <c r="A22" s="17"/>
      <c r="B22" s="5" t="s">
        <v>19</v>
      </c>
      <c r="C22" s="40">
        <v>9</v>
      </c>
    </row>
    <row r="23" spans="1:3" ht="31.5" hidden="1" x14ac:dyDescent="0.25">
      <c r="B23" s="7" t="s">
        <v>24</v>
      </c>
      <c r="C23" s="78"/>
    </row>
    <row r="24" spans="1:3" ht="30.75" hidden="1" thickBot="1" x14ac:dyDescent="0.3">
      <c r="B24" s="3" t="s">
        <v>8</v>
      </c>
      <c r="C24" s="79"/>
    </row>
    <row r="25" spans="1:3" ht="32.25" hidden="1" thickBot="1" x14ac:dyDescent="0.3">
      <c r="B25" s="8" t="s">
        <v>25</v>
      </c>
      <c r="C25" s="9">
        <v>0.24199999999999999</v>
      </c>
    </row>
    <row r="26" spans="1:3" ht="48" hidden="1" thickBot="1" x14ac:dyDescent="0.3">
      <c r="B26" s="8" t="s">
        <v>26</v>
      </c>
      <c r="C26" s="10"/>
    </row>
    <row r="27" spans="1:3" ht="31.5" hidden="1" x14ac:dyDescent="0.25">
      <c r="B27" s="4" t="s">
        <v>27</v>
      </c>
      <c r="C27" s="76"/>
    </row>
    <row r="28" spans="1:3" ht="30.75" hidden="1" thickBot="1" x14ac:dyDescent="0.3">
      <c r="B28" s="3" t="s">
        <v>9</v>
      </c>
      <c r="C28" s="77"/>
    </row>
    <row r="29" spans="1:3" ht="32.25" hidden="1" thickBot="1" x14ac:dyDescent="0.3">
      <c r="B29" s="5" t="s">
        <v>18</v>
      </c>
      <c r="C29" s="2">
        <v>0.97399999999999998</v>
      </c>
    </row>
    <row r="30" spans="1:3" ht="48" hidden="1" thickBot="1" x14ac:dyDescent="0.3">
      <c r="B30" s="5" t="s">
        <v>19</v>
      </c>
      <c r="C30" s="2"/>
    </row>
    <row r="31" spans="1:3" ht="0.75" hidden="1" customHeight="1" thickBot="1" x14ac:dyDescent="0.3">
      <c r="B31" s="11" t="s">
        <v>28</v>
      </c>
      <c r="C31" s="12"/>
    </row>
    <row r="32" spans="1:3" ht="30.75" hidden="1" thickBot="1" x14ac:dyDescent="0.3">
      <c r="B32" s="3" t="s">
        <v>10</v>
      </c>
      <c r="C32" s="12"/>
    </row>
    <row r="33" spans="1:3" ht="57.75" hidden="1" customHeight="1" thickBot="1" x14ac:dyDescent="0.3">
      <c r="B33" s="15" t="s">
        <v>11</v>
      </c>
      <c r="C33" s="16"/>
    </row>
    <row r="34" spans="1:3" ht="121.5" customHeight="1" thickBot="1" x14ac:dyDescent="0.3">
      <c r="A34" s="45">
        <v>4</v>
      </c>
      <c r="B34" s="20" t="s">
        <v>94</v>
      </c>
      <c r="C34" s="65">
        <f>((9*10476913.82)+(6*34136465.45)+(9*15340026.66))/59953405.93</f>
        <v>7.2918502333366941</v>
      </c>
    </row>
    <row r="35" spans="1:3" ht="48" thickBot="1" x14ac:dyDescent="0.3">
      <c r="A35" s="45">
        <v>5</v>
      </c>
      <c r="B35" s="20" t="s">
        <v>16</v>
      </c>
      <c r="C35" s="66">
        <f>C34+C6+C9</f>
        <v>24.291850233336696</v>
      </c>
    </row>
    <row r="36" spans="1:3" ht="15.75" x14ac:dyDescent="0.25">
      <c r="B36" s="13"/>
    </row>
    <row r="37" spans="1:3" ht="15.75" x14ac:dyDescent="0.25">
      <c r="B37" s="14" t="s">
        <v>12</v>
      </c>
    </row>
    <row r="38" spans="1:3" ht="63" x14ac:dyDescent="0.25">
      <c r="B38" s="14" t="s">
        <v>13</v>
      </c>
    </row>
    <row r="39" spans="1:3" ht="15.75" x14ac:dyDescent="0.25">
      <c r="B39" s="14"/>
    </row>
  </sheetData>
  <mergeCells count="9">
    <mergeCell ref="C19:C20"/>
    <mergeCell ref="C23:C24"/>
    <mergeCell ref="C27:C28"/>
    <mergeCell ref="A1:C1"/>
    <mergeCell ref="B3:C3"/>
    <mergeCell ref="B7:C7"/>
    <mergeCell ref="B10:C10"/>
    <mergeCell ref="C11:C12"/>
    <mergeCell ref="C15:C16"/>
  </mergeCells>
  <hyperlinks>
    <hyperlink ref="B5" location="Par256" display="Par256"/>
    <hyperlink ref="B12" location="Par4845" display="Par4845"/>
    <hyperlink ref="B16" location="Par5963" display="Par5963"/>
    <hyperlink ref="B20" location="Par6519" display="Par6519"/>
    <hyperlink ref="B24" location="Par7255" display="Par7255"/>
    <hyperlink ref="B28" location="Par7723" display="Par7723"/>
    <hyperlink ref="B32" location="Par256" display="Par256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предприниматели</vt:lpstr>
      <vt:lpstr>редакция</vt:lpstr>
      <vt:lpstr>отходы</vt:lpstr>
      <vt:lpstr>жилье</vt:lpstr>
      <vt:lpstr>транспорт</vt:lpstr>
      <vt:lpstr>соцзащита</vt:lpstr>
      <vt:lpstr>образование</vt:lpstr>
      <vt:lpstr>ЖКХ</vt:lpstr>
      <vt:lpstr>культура</vt:lpstr>
      <vt:lpstr>Физкультура</vt:lpstr>
      <vt:lpstr>Молодежь</vt:lpstr>
      <vt:lpstr>выполнение функций</vt:lpstr>
      <vt:lpstr>Фин упр</vt:lpstr>
      <vt:lpstr>ГО и ЧС</vt:lpstr>
      <vt:lpstr>Лист1</vt:lpstr>
      <vt:lpstr>Лист2</vt:lpstr>
      <vt:lpstr>Лист3</vt:lpstr>
    </vt:vector>
  </TitlesOfParts>
  <Company>Администрация г.Бородино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Корботова Е.В.</dc:creator>
  <cp:lastModifiedBy>Корботова Е.В.</cp:lastModifiedBy>
  <cp:lastPrinted>2016-05-25T06:06:59Z</cp:lastPrinted>
  <dcterms:created xsi:type="dcterms:W3CDTF">2016-04-07T03:38:26Z</dcterms:created>
  <dcterms:modified xsi:type="dcterms:W3CDTF">2016-06-01T02:54:33Z</dcterms:modified>
</cp:coreProperties>
</file>